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صندوق\Sepanta\پرتفوی ماهانه\"/>
    </mc:Choice>
  </mc:AlternateContent>
  <xr:revisionPtr revIDLastSave="0" documentId="13_ncr:1_{6EF161A1-7308-4A57-8DBC-7B9DCE01561D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جلد" sheetId="18" r:id="rId1"/>
    <sheet name=" سهام" sheetId="1" r:id="rId2"/>
    <sheet name="صندوق سرمایه گذاری" sheetId="16" r:id="rId3"/>
    <sheet name="سپرده بانکی" sheetId="2" r:id="rId4"/>
    <sheet name="سودسپرده بانکی" sheetId="13" r:id="rId5"/>
    <sheet name="درآمد ناشی ازفروش" sheetId="15" r:id="rId6"/>
    <sheet name="درآمد ناشی از تغییر قیمت اوراق " sheetId="14" r:id="rId7"/>
    <sheet name="درآمدها" sheetId="11" r:id="rId8"/>
    <sheet name="درآمد سرمایه گذاری در سهام " sheetId="5" r:id="rId9"/>
    <sheet name="درآمد سرمایه گذاری در صندوق" sheetId="17" r:id="rId10"/>
    <sheet name="درآمد سپرده بانکی" sheetId="7" r:id="rId11"/>
    <sheet name="سایر درآمدها" sheetId="8" r:id="rId12"/>
  </sheets>
  <definedNames>
    <definedName name="_xlnm.Print_Area" localSheetId="1">' سهام'!$A$1:$W$13</definedName>
    <definedName name="_xlnm.Print_Area" localSheetId="6">'درآمد ناشی از تغییر قیمت اوراق '!$A$1:$Q$20</definedName>
    <definedName name="_xlnm.Print_Area" localSheetId="3">'سپرده بانکی'!$A$1:$V$21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7" l="1"/>
  <c r="H12" i="5"/>
  <c r="O16" i="17"/>
  <c r="O15" i="17"/>
  <c r="O14" i="17"/>
  <c r="O13" i="17"/>
  <c r="O12" i="17"/>
  <c r="O11" i="17"/>
  <c r="O12" i="5"/>
  <c r="I10" i="11"/>
  <c r="I9" i="11"/>
  <c r="I8" i="11"/>
  <c r="I11" i="11"/>
  <c r="I7" i="11"/>
  <c r="G11" i="11"/>
  <c r="G10" i="11"/>
  <c r="G9" i="11"/>
  <c r="G8" i="11"/>
  <c r="G7" i="11"/>
  <c r="E7" i="11"/>
  <c r="G12" i="5"/>
  <c r="E12" i="5"/>
  <c r="C12" i="5"/>
  <c r="N12" i="5"/>
  <c r="L12" i="5"/>
  <c r="J12" i="5"/>
  <c r="N11" i="5"/>
  <c r="G11" i="5"/>
  <c r="C11" i="5"/>
  <c r="J11" i="5"/>
  <c r="E11" i="5"/>
  <c r="L11" i="5"/>
  <c r="E8" i="11"/>
  <c r="E17" i="17"/>
  <c r="E16" i="17"/>
  <c r="G16" i="17" s="1"/>
  <c r="E15" i="17"/>
  <c r="E12" i="17"/>
  <c r="E11" i="17"/>
  <c r="G12" i="17"/>
  <c r="G13" i="17"/>
  <c r="G14" i="17"/>
  <c r="G15" i="17"/>
  <c r="G11" i="17"/>
  <c r="C16" i="17"/>
  <c r="C15" i="17"/>
  <c r="C14" i="17"/>
  <c r="C13" i="17"/>
  <c r="C12" i="17"/>
  <c r="C11" i="17"/>
  <c r="N17" i="17"/>
  <c r="N16" i="17"/>
  <c r="N12" i="17"/>
  <c r="N13" i="17"/>
  <c r="N14" i="17"/>
  <c r="N15" i="17"/>
  <c r="N11" i="17"/>
  <c r="L17" i="17"/>
  <c r="L16" i="17"/>
  <c r="L15" i="17"/>
  <c r="L13" i="17"/>
  <c r="L12" i="17"/>
  <c r="L11" i="17"/>
  <c r="J17" i="17"/>
  <c r="J16" i="17"/>
  <c r="J15" i="17"/>
  <c r="J14" i="17"/>
  <c r="J13" i="17"/>
  <c r="J12" i="17"/>
  <c r="J11" i="17"/>
  <c r="M14" i="14"/>
  <c r="I14" i="14"/>
  <c r="G14" i="14"/>
  <c r="E14" i="14"/>
  <c r="C14" i="14"/>
  <c r="Q7" i="14"/>
  <c r="Q9" i="14"/>
  <c r="Q10" i="14"/>
  <c r="Q11" i="14"/>
  <c r="Q12" i="14"/>
  <c r="Q13" i="14"/>
  <c r="Q8" i="14"/>
  <c r="Q14" i="14" s="1"/>
  <c r="K14" i="14"/>
  <c r="O14" i="14"/>
  <c r="W16" i="16"/>
  <c r="O16" i="16"/>
  <c r="M16" i="16"/>
  <c r="L16" i="16"/>
  <c r="J16" i="16"/>
  <c r="I16" i="16"/>
  <c r="G16" i="16"/>
  <c r="E16" i="16"/>
  <c r="C16" i="16"/>
  <c r="O17" i="17" l="1"/>
  <c r="G17" i="17"/>
  <c r="C17" i="17"/>
  <c r="C12" i="1"/>
  <c r="E12" i="1"/>
  <c r="G12" i="1"/>
  <c r="I12" i="1"/>
  <c r="J12" i="1"/>
  <c r="L12" i="1"/>
  <c r="M12" i="1"/>
  <c r="E11" i="11"/>
  <c r="S16" i="16"/>
  <c r="U16" i="16"/>
  <c r="S12" i="1"/>
  <c r="O12" i="1"/>
  <c r="U12" i="1"/>
  <c r="E10" i="11"/>
  <c r="C12" i="8"/>
  <c r="E12" i="8"/>
  <c r="E9" i="11"/>
  <c r="I14" i="7"/>
  <c r="E14" i="7"/>
  <c r="P9" i="15"/>
  <c r="P10" i="15"/>
  <c r="P11" i="15"/>
  <c r="P12" i="15"/>
  <c r="P13" i="15"/>
  <c r="P8" i="15"/>
  <c r="N14" i="15"/>
  <c r="L14" i="15"/>
  <c r="J14" i="15"/>
  <c r="H9" i="15"/>
  <c r="H11" i="15"/>
  <c r="H12" i="15"/>
  <c r="H13" i="15"/>
  <c r="H8" i="15"/>
  <c r="F14" i="15"/>
  <c r="D14" i="15"/>
  <c r="B14" i="15"/>
  <c r="P14" i="15" l="1"/>
  <c r="H14" i="15"/>
  <c r="N13" i="13" l="1"/>
  <c r="H13" i="13"/>
  <c r="R12" i="13"/>
  <c r="L12" i="13"/>
  <c r="R11" i="13"/>
  <c r="L11" i="13"/>
  <c r="R10" i="13"/>
  <c r="L10" i="13"/>
  <c r="R9" i="13"/>
  <c r="L9" i="13"/>
  <c r="L13" i="13" s="1"/>
  <c r="R8" i="13"/>
  <c r="R13" i="13" s="1"/>
  <c r="U15" i="2"/>
  <c r="S15" i="2"/>
  <c r="P15" i="2"/>
  <c r="M15" i="2"/>
  <c r="K15" i="2"/>
</calcChain>
</file>

<file path=xl/sharedStrings.xml><?xml version="1.0" encoding="utf-8"?>
<sst xmlns="http://schemas.openxmlformats.org/spreadsheetml/2006/main" count="299" uniqueCount="124">
  <si>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</si>
  <si>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</si>
  <si>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</si>
  <si>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</si>
  <si>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</si>
  <si>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</si>
  <si>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</si>
  <si>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</si>
  <si>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</si>
  <si>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</si>
  <si>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</si>
  <si>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</si>
  <si>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تغییر ارزش</t>
  </si>
  <si>
    <t>درآمد فروش</t>
  </si>
  <si>
    <t>درصد از کل درآمد ها</t>
  </si>
  <si>
    <t>......</t>
  </si>
  <si>
    <t>نام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</si>
  <si>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</si>
  <si>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</si>
  <si>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</si>
  <si>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</si>
  <si>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</si>
  <si>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</si>
  <si>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</si>
  <si>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</si>
  <si>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</si>
  <si>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</si>
  <si>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سایر درآمدها</t>
  </si>
  <si>
    <t>قیمت بازار هر سهم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</si>
  <si>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</si>
  <si>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</si>
  <si>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</si>
  <si>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</si>
  <si>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</si>
  <si>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</si>
  <si>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</si>
  <si>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</si>
  <si>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</si>
  <si>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</si>
  <si>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</si>
  <si>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</si>
  <si>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</si>
  <si>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</si>
  <si>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</si>
  <si>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</si>
  <si>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</si>
  <si>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</si>
  <si>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3-2</t>
  </si>
  <si>
    <t xml:space="preserve">صورت وضعیت درآمدها </t>
  </si>
  <si>
    <t xml:space="preserve">درآمد سود </t>
  </si>
  <si>
    <t xml:space="preserve"> </t>
  </si>
  <si>
    <t>درصد از کل دارایی ها</t>
  </si>
  <si>
    <t>صندوق سرمایه گذاری  اختصاصی بازارگردانی سپنتا</t>
  </si>
  <si>
    <t>برای ماه منتهی به 1403/06/31</t>
  </si>
  <si>
    <t>صندوق سرمایه گذاری اختصاصی بازارگردانی سپنتا</t>
  </si>
  <si>
    <t>برای ماه منتهی به  1403/06/31</t>
  </si>
  <si>
    <t>1403/05/31</t>
  </si>
  <si>
    <t>1403/06/31</t>
  </si>
  <si>
    <t xml:space="preserve">بانک گردشگری  </t>
  </si>
  <si>
    <t xml:space="preserve">بانک خاورمیانه75930 </t>
  </si>
  <si>
    <t>بانک خاورمیانه76011</t>
  </si>
  <si>
    <t xml:space="preserve">بانک خاورمیانه76051 </t>
  </si>
  <si>
    <t xml:space="preserve">بانک خاورمیانه76165 </t>
  </si>
  <si>
    <t xml:space="preserve">سپرده بانکی نزد بانک گردشگری  </t>
  </si>
  <si>
    <t>سپرده بانکی نزد بانک خاورمیانه</t>
  </si>
  <si>
    <t xml:space="preserve"> 120.9967.1600503.1</t>
  </si>
  <si>
    <t xml:space="preserve"> 10-1310810707076051</t>
  </si>
  <si>
    <t xml:space="preserve"> 10-1310810707075930</t>
  </si>
  <si>
    <t xml:space="preserve"> 10-1310810707076165</t>
  </si>
  <si>
    <t xml:space="preserve"> 10-1310810707076011</t>
  </si>
  <si>
    <t>کوتاه مدت</t>
  </si>
  <si>
    <t>1402/10/11</t>
  </si>
  <si>
    <t>1403/02/24</t>
  </si>
  <si>
    <t>1403/03/12</t>
  </si>
  <si>
    <t>1403/04/11</t>
  </si>
  <si>
    <t>1403/05/20</t>
  </si>
  <si>
    <t>-</t>
  </si>
  <si>
    <t>نرخ سود</t>
  </si>
  <si>
    <t>1-2-سرمایه‌گذاری در  صندوق سرمایه گذاری</t>
  </si>
  <si>
    <t>طی شهریور ماه</t>
  </si>
  <si>
    <t>از ابتدای سال مالی تا پایان شهریور ماه</t>
  </si>
  <si>
    <t>ندارد</t>
  </si>
  <si>
    <t xml:space="preserve">بیمه زندگی خاورمیانه </t>
  </si>
  <si>
    <t>صندوق سپر سرمایه بیدار</t>
  </si>
  <si>
    <t xml:space="preserve">صندوق سهامی اکسیژن </t>
  </si>
  <si>
    <t xml:space="preserve">صندوق درآمد ثابت سام </t>
  </si>
  <si>
    <t xml:space="preserve">صندوق بخشی صنایع سورنا </t>
  </si>
  <si>
    <t>ارزش دفتری برابر است با میانگین موزون خالص ارزش فروش هر سهم/ ورقه در ابتدای دوره با خرید طی دوره ضربدر تعداد در پایان دوره</t>
  </si>
  <si>
    <t xml:space="preserve">صندوق درآمد ثابت اکسیژن </t>
  </si>
  <si>
    <t xml:space="preserve">سود سپرده بانکی </t>
  </si>
  <si>
    <t>طی شهریور  ماه</t>
  </si>
  <si>
    <t>طی ماه</t>
  </si>
  <si>
    <t>درآمد حاصل از بازارگردانی صندوق بخشی صنایع سورنا</t>
  </si>
  <si>
    <t>درآمد حاصل از بازارگردانی صندوق سهامی سورنا</t>
  </si>
  <si>
    <t>درآمد حاصل از بازارگردانی صندوق با درآمد ثابت سام</t>
  </si>
  <si>
    <t>بیمه زندگی خاورمیانه</t>
  </si>
  <si>
    <t>36/67</t>
  </si>
  <si>
    <t>صندوق کیمیا</t>
  </si>
  <si>
    <t>صندوق بخشی  سورنا</t>
  </si>
  <si>
    <t>صندوق  اکسیژن</t>
  </si>
  <si>
    <t>صندوق سهامی اکسیژن</t>
  </si>
  <si>
    <t>صندوق با درآمد ثابت سام</t>
  </si>
  <si>
    <t>صندوق</t>
  </si>
  <si>
    <t>درآمد حاصل از سرمایه گذاری در واحدهای صندوق سرمایه گذاری</t>
  </si>
  <si>
    <t>صندوق با درآمد ثابت اکسیژن</t>
  </si>
  <si>
    <t>صندوق با درآمد ثابت کیمیا</t>
  </si>
  <si>
    <t>صندوق بخشی صنایع سورنا</t>
  </si>
  <si>
    <t>1-3- سرمایه‌گذاری در  سپرده‌ بانکی</t>
  </si>
  <si>
    <t>3- درآمد حاصل از سرمایه گذاری ها</t>
  </si>
  <si>
    <t>3-2-درآمد حاصل از سرمایه­گذاری در واحدهای صندوق سرمایه گذاری:</t>
  </si>
  <si>
    <t>3-1</t>
  </si>
  <si>
    <t>3-3</t>
  </si>
  <si>
    <t>3-4</t>
  </si>
  <si>
    <t>3-1-درآمد حاصل از سرمایه­گذاری در سهام و حق تقدم سهام:</t>
  </si>
  <si>
    <t>3-3-درآمد حاصل از سرمایه­گذاری در سپرده بانکی و گواهی سپرده:</t>
  </si>
  <si>
    <t>3-4- سایر درآمدها:</t>
  </si>
  <si>
    <t>2-1- سود اوراق بهادار با درآمد ثابت و سپرده بانکی</t>
  </si>
  <si>
    <t>2-2- سود(زیان) حاصل از فروش اوراق بهادار</t>
  </si>
  <si>
    <t>2-3- درآمد ناشی از تغییر قیمت اوراق بهادار</t>
  </si>
  <si>
    <t>یادداشت2-3</t>
  </si>
  <si>
    <t>یادداشت 2-2</t>
  </si>
  <si>
    <t>1403/06/28</t>
  </si>
  <si>
    <t>صندوق اختصاصی بازارگردانی سپنتا</t>
  </si>
  <si>
    <t>صورت وضعیت پرتفوی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</si>
</sst>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#,##0_-;[Red]\(#,##0\)"/>
    <numFmt numFmtId="166" formatCode="#,##0;\(#,##0\)"/>
  </numFmts>
  <fonts count="4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13"/>
      <color rgb="FF000000"/>
      <name val="B Nazanin"/>
      <charset val="178"/>
    </font>
    <font>
      <sz val="13"/>
      <color theme="1"/>
      <name val="B Mitra"/>
      <charset val="178"/>
    </font>
    <font>
      <b/>
      <sz val="11"/>
      <color rgb="FF000000"/>
      <name val="B Nazanin"/>
      <charset val="178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sz val="12"/>
      <color theme="1"/>
      <name val="B Mitra"/>
      <charset val="178"/>
    </font>
    <font>
      <sz val="12"/>
      <name val="B Mitra"/>
      <charset val="178"/>
    </font>
    <font>
      <sz val="8"/>
      <name val="Calibri"/>
      <family val="2"/>
      <charset val="178"/>
      <scheme val="minor"/>
    </font>
    <font>
      <sz val="8"/>
      <color rgb="FF000000"/>
      <name val="Arial"/>
      <charset val="1"/>
    </font>
    <font>
      <b/>
      <sz val="15"/>
      <color rgb="FF000000"/>
      <name val="B Nazanin"/>
      <charset val="17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14" applyNumberFormat="0" applyAlignment="0" applyProtection="0"/>
    <xf numFmtId="0" fontId="23" fillId="7" borderId="15" applyNumberFormat="0" applyAlignment="0" applyProtection="0"/>
    <xf numFmtId="0" fontId="24" fillId="7" borderId="14" applyNumberFormat="0" applyAlignment="0" applyProtection="0"/>
    <xf numFmtId="0" fontId="25" fillId="0" borderId="16" applyNumberFormat="0" applyFill="0" applyAlignment="0" applyProtection="0"/>
    <xf numFmtId="0" fontId="26" fillId="8" borderId="1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18" applyNumberFormat="0" applyFont="0" applyAlignment="0" applyProtection="0"/>
    <xf numFmtId="0" fontId="31" fillId="0" borderId="0" applyNumberFormat="0" applyFill="0" applyBorder="0" applyAlignment="0" applyProtection="0"/>
  </cellStyleXfs>
  <cellXfs count="2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 readingOrder="2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vertical="center" wrapText="1" readingOrder="2"/>
    </xf>
    <xf numFmtId="0" fontId="7" fillId="0" borderId="6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readingOrder="2"/>
    </xf>
    <xf numFmtId="3" fontId="4" fillId="0" borderId="9" xfId="0" applyNumberFormat="1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4" fillId="0" borderId="10" xfId="0" applyNumberFormat="1" applyFont="1" applyBorder="1" applyAlignment="1">
      <alignment horizontal="right" vertical="top"/>
    </xf>
    <xf numFmtId="3" fontId="2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 readingOrder="2"/>
    </xf>
    <xf numFmtId="0" fontId="32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 readingOrder="2"/>
    </xf>
    <xf numFmtId="3" fontId="4" fillId="0" borderId="6" xfId="0" applyNumberFormat="1" applyFont="1" applyBorder="1" applyAlignment="1">
      <alignment horizontal="center" vertical="center" wrapText="1" readingOrder="2"/>
    </xf>
    <xf numFmtId="3" fontId="33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 readingOrder="2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33" fillId="0" borderId="7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38" fontId="33" fillId="0" borderId="6" xfId="0" applyNumberFormat="1" applyFont="1" applyBorder="1" applyAlignment="1">
      <alignment horizontal="center" vertical="center" wrapText="1"/>
    </xf>
    <xf numFmtId="0" fontId="33" fillId="0" borderId="0" xfId="0" applyFont="1"/>
    <xf numFmtId="0" fontId="8" fillId="0" borderId="0" xfId="0" applyFont="1" applyAlignment="1">
      <alignment horizontal="center" vertical="center" wrapText="1" readingOrder="2"/>
    </xf>
    <xf numFmtId="3" fontId="32" fillId="0" borderId="8" xfId="0" applyNumberFormat="1" applyFont="1" applyBorder="1" applyAlignment="1">
      <alignment horizontal="center" vertical="center" wrapText="1" readingOrder="2"/>
    </xf>
    <xf numFmtId="3" fontId="32" fillId="0" borderId="1" xfId="0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/>
    <xf numFmtId="0" fontId="32" fillId="0" borderId="1" xfId="0" applyFont="1" applyBorder="1" applyAlignment="1">
      <alignment horizontal="center" vertical="center" wrapText="1" readingOrder="2"/>
    </xf>
    <xf numFmtId="0" fontId="8" fillId="0" borderId="0" xfId="0" applyFont="1" applyAlignment="1">
      <alignment vertical="center" wrapText="1" readingOrder="2"/>
    </xf>
    <xf numFmtId="0" fontId="8" fillId="0" borderId="6" xfId="0" applyFont="1" applyBorder="1" applyAlignment="1">
      <alignment vertical="center" wrapText="1" readingOrder="2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readingOrder="2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33" fillId="0" borderId="0" xfId="0" applyFont="1" applyAlignment="1">
      <alignment vertical="center" wrapText="1" readingOrder="2"/>
    </xf>
    <xf numFmtId="0" fontId="33" fillId="0" borderId="0" xfId="0" applyFont="1" applyAlignment="1">
      <alignment horizontal="center" vertical="center" wrapText="1" readingOrder="2"/>
    </xf>
    <xf numFmtId="164" fontId="35" fillId="2" borderId="0" xfId="0" applyNumberFormat="1" applyFont="1" applyFill="1" applyAlignment="1">
      <alignment horizontal="right" vertical="center"/>
    </xf>
    <xf numFmtId="10" fontId="36" fillId="2" borderId="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 vertical="center" readingOrder="2"/>
    </xf>
    <xf numFmtId="3" fontId="33" fillId="0" borderId="0" xfId="0" applyNumberFormat="1" applyFont="1" applyAlignment="1">
      <alignment horizontal="center" vertical="center"/>
    </xf>
    <xf numFmtId="10" fontId="36" fillId="2" borderId="0" xfId="0" applyNumberFormat="1" applyFont="1" applyFill="1" applyAlignment="1">
      <alignment horizontal="right" vertical="center"/>
    </xf>
    <xf numFmtId="38" fontId="36" fillId="0" borderId="0" xfId="0" applyNumberFormat="1" applyFont="1" applyAlignment="1">
      <alignment horizontal="right" vertical="center"/>
    </xf>
    <xf numFmtId="38" fontId="36" fillId="0" borderId="6" xfId="0" applyNumberFormat="1" applyFont="1" applyBorder="1" applyAlignment="1">
      <alignment horizontal="right" vertical="center"/>
    </xf>
    <xf numFmtId="10" fontId="36" fillId="2" borderId="6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 readingOrder="2"/>
    </xf>
    <xf numFmtId="3" fontId="8" fillId="0" borderId="0" xfId="0" applyNumberFormat="1" applyFont="1" applyAlignment="1">
      <alignment horizontal="right" vertical="center" wrapText="1" readingOrder="2"/>
    </xf>
    <xf numFmtId="10" fontId="8" fillId="0" borderId="1" xfId="0" applyNumberFormat="1" applyFont="1" applyBorder="1" applyAlignment="1">
      <alignment horizontal="center" vertical="center" wrapText="1" readingOrder="2"/>
    </xf>
    <xf numFmtId="165" fontId="4" fillId="0" borderId="1" xfId="0" applyNumberFormat="1" applyFont="1" applyBorder="1" applyAlignment="1">
      <alignment horizontal="center" vertical="center" wrapText="1" readingOrder="2"/>
    </xf>
    <xf numFmtId="0" fontId="32" fillId="0" borderId="4" xfId="0" applyFont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 readingOrder="2"/>
    </xf>
    <xf numFmtId="0" fontId="32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 wrapText="1" readingOrder="2"/>
    </xf>
    <xf numFmtId="0" fontId="34" fillId="0" borderId="0" xfId="0" applyFont="1" applyAlignment="1">
      <alignment horizontal="left"/>
    </xf>
    <xf numFmtId="165" fontId="36" fillId="2" borderId="0" xfId="0" applyNumberFormat="1" applyFont="1" applyFill="1" applyAlignment="1">
      <alignment vertical="center"/>
    </xf>
    <xf numFmtId="165" fontId="36" fillId="2" borderId="0" xfId="0" applyNumberFormat="1" applyFont="1" applyFill="1" applyAlignment="1">
      <alignment vertical="center" wrapText="1" readingOrder="1"/>
    </xf>
    <xf numFmtId="165" fontId="36" fillId="2" borderId="6" xfId="0" applyNumberFormat="1" applyFont="1" applyFill="1" applyBorder="1" applyAlignment="1">
      <alignment vertical="center" wrapText="1" readingOrder="1"/>
    </xf>
    <xf numFmtId="0" fontId="4" fillId="0" borderId="0" xfId="0" applyFont="1" applyAlignment="1">
      <alignment vertical="center" wrapText="1" readingOrder="2"/>
    </xf>
    <xf numFmtId="3" fontId="33" fillId="0" borderId="4" xfId="0" applyNumberFormat="1" applyFont="1" applyBorder="1" applyAlignment="1">
      <alignment horizontal="center" vertical="center" readingOrder="2"/>
    </xf>
    <xf numFmtId="3" fontId="33" fillId="0" borderId="0" xfId="0" applyNumberFormat="1" applyFont="1" applyAlignment="1">
      <alignment horizontal="center" vertical="center" wrapText="1" readingOrder="2"/>
    </xf>
    <xf numFmtId="3" fontId="33" fillId="0" borderId="4" xfId="0" applyNumberFormat="1" applyFont="1" applyBorder="1" applyAlignment="1">
      <alignment horizontal="center" vertical="center" wrapText="1" readingOrder="2"/>
    </xf>
    <xf numFmtId="3" fontId="33" fillId="0" borderId="1" xfId="0" applyNumberFormat="1" applyFont="1" applyBorder="1" applyAlignment="1">
      <alignment horizontal="center" vertical="center" wrapText="1" readingOrder="2"/>
    </xf>
    <xf numFmtId="3" fontId="33" fillId="0" borderId="1" xfId="0" applyNumberFormat="1" applyFont="1" applyBorder="1" applyAlignment="1">
      <alignment horizontal="center" vertical="center" readingOrder="2"/>
    </xf>
    <xf numFmtId="3" fontId="33" fillId="0" borderId="7" xfId="0" applyNumberFormat="1" applyFont="1" applyBorder="1" applyAlignment="1">
      <alignment horizontal="center" vertical="center" wrapText="1" readingOrder="2"/>
    </xf>
    <xf numFmtId="10" fontId="33" fillId="0" borderId="4" xfId="0" applyNumberFormat="1" applyFont="1" applyBorder="1" applyAlignment="1">
      <alignment horizontal="center" vertical="center" wrapText="1" readingOrder="2"/>
    </xf>
    <xf numFmtId="10" fontId="33" fillId="0" borderId="1" xfId="0" applyNumberFormat="1" applyFont="1" applyBorder="1" applyAlignment="1">
      <alignment horizontal="center" vertical="center" wrapText="1" readingOrder="2"/>
    </xf>
    <xf numFmtId="0" fontId="33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49" fontId="33" fillId="0" borderId="0" xfId="0" applyNumberFormat="1" applyFont="1" applyAlignment="1">
      <alignment horizontal="center" vertical="center" readingOrder="2"/>
    </xf>
    <xf numFmtId="3" fontId="33" fillId="0" borderId="0" xfId="0" applyNumberFormat="1" applyFont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3" fontId="33" fillId="0" borderId="6" xfId="0" applyNumberFormat="1" applyFont="1" applyBorder="1" applyAlignment="1">
      <alignment horizontal="center" vertical="center" readingOrder="2"/>
    </xf>
    <xf numFmtId="3" fontId="3" fillId="0" borderId="0" xfId="0" applyNumberFormat="1" applyFont="1"/>
    <xf numFmtId="38" fontId="33" fillId="0" borderId="1" xfId="0" applyNumberFormat="1" applyFont="1" applyBorder="1" applyAlignment="1">
      <alignment horizontal="center" vertical="center" readingOrder="2"/>
    </xf>
    <xf numFmtId="3" fontId="4" fillId="0" borderId="20" xfId="0" applyNumberFormat="1" applyFont="1" applyBorder="1" applyAlignment="1">
      <alignment horizontal="center" vertical="center"/>
    </xf>
    <xf numFmtId="38" fontId="4" fillId="0" borderId="20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right" vertical="top"/>
    </xf>
    <xf numFmtId="166" fontId="7" fillId="0" borderId="1" xfId="0" applyNumberFormat="1" applyFont="1" applyBorder="1" applyAlignment="1">
      <alignment horizontal="center" vertical="center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readingOrder="2"/>
    </xf>
    <xf numFmtId="38" fontId="7" fillId="0" borderId="1" xfId="0" applyNumberFormat="1" applyFont="1" applyBorder="1" applyAlignment="1">
      <alignment horizontal="center" vertical="center" readingOrder="2"/>
    </xf>
    <xf numFmtId="166" fontId="7" fillId="0" borderId="1" xfId="0" applyNumberFormat="1" applyFont="1" applyBorder="1" applyAlignment="1">
      <alignment horizontal="center" vertical="center" wrapText="1" readingOrder="2"/>
    </xf>
    <xf numFmtId="10" fontId="7" fillId="0" borderId="1" xfId="0" applyNumberFormat="1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readingOrder="2"/>
    </xf>
    <xf numFmtId="10" fontId="3" fillId="0" borderId="0" xfId="0" applyNumberFormat="1" applyFont="1" applyAlignment="1">
      <alignment horizontal="center" vertical="center" wrapText="1" readingOrder="2"/>
    </xf>
    <xf numFmtId="38" fontId="4" fillId="0" borderId="0" xfId="0" applyNumberFormat="1" applyFont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readingOrder="2"/>
    </xf>
    <xf numFmtId="0" fontId="32" fillId="0" borderId="6" xfId="0" applyFont="1" applyBorder="1" applyAlignment="1">
      <alignment vertical="center" wrapText="1" readingOrder="2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6" fontId="11" fillId="0" borderId="0" xfId="0" applyNumberFormat="1" applyFont="1" applyAlignment="1">
      <alignment horizontal="left" vertical="center" wrapText="1"/>
    </xf>
    <xf numFmtId="3" fontId="3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3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 readingOrder="2"/>
    </xf>
    <xf numFmtId="38" fontId="4" fillId="0" borderId="6" xfId="0" applyNumberFormat="1" applyFont="1" applyBorder="1" applyAlignment="1">
      <alignment vertical="center" wrapText="1" readingOrder="2"/>
    </xf>
    <xf numFmtId="38" fontId="4" fillId="0" borderId="0" xfId="0" applyNumberFormat="1" applyFont="1" applyAlignment="1">
      <alignment vertical="center" wrapText="1" readingOrder="2"/>
    </xf>
    <xf numFmtId="38" fontId="32" fillId="0" borderId="1" xfId="0" applyNumberFormat="1" applyFont="1" applyBorder="1" applyAlignment="1">
      <alignment horizontal="center" vertical="center" wrapText="1" readingOrder="2"/>
    </xf>
    <xf numFmtId="38" fontId="4" fillId="0" borderId="0" xfId="0" applyNumberFormat="1" applyFont="1" applyAlignment="1">
      <alignment horizontal="center" vertical="center" wrapText="1" readingOrder="2"/>
    </xf>
    <xf numFmtId="38" fontId="4" fillId="0" borderId="6" xfId="0" applyNumberFormat="1" applyFont="1" applyBorder="1" applyAlignment="1">
      <alignment horizontal="center" vertical="center" wrapText="1" readingOrder="2"/>
    </xf>
    <xf numFmtId="3" fontId="4" fillId="0" borderId="6" xfId="0" applyNumberFormat="1" applyFont="1" applyBorder="1" applyAlignment="1">
      <alignment vertical="center" wrapText="1" readingOrder="2"/>
    </xf>
    <xf numFmtId="3" fontId="4" fillId="0" borderId="4" xfId="0" applyNumberFormat="1" applyFont="1" applyBorder="1" applyAlignment="1">
      <alignment horizontal="center" vertical="center" wrapText="1" readingOrder="2"/>
    </xf>
    <xf numFmtId="10" fontId="8" fillId="0" borderId="1" xfId="0" applyNumberFormat="1" applyFont="1" applyBorder="1" applyAlignment="1">
      <alignment horizontal="center" vertical="center" readingOrder="2"/>
    </xf>
    <xf numFmtId="10" fontId="33" fillId="0" borderId="0" xfId="0" applyNumberFormat="1" applyFont="1" applyAlignment="1">
      <alignment horizontal="center" vertical="center" readingOrder="2"/>
    </xf>
    <xf numFmtId="10" fontId="33" fillId="0" borderId="6" xfId="0" applyNumberFormat="1" applyFont="1" applyBorder="1" applyAlignment="1">
      <alignment horizontal="center" vertical="center" readingOrder="2"/>
    </xf>
    <xf numFmtId="10" fontId="8" fillId="0" borderId="8" xfId="0" applyNumberFormat="1" applyFont="1" applyBorder="1" applyAlignment="1">
      <alignment horizontal="center" vertical="center" readingOrder="2"/>
    </xf>
    <xf numFmtId="10" fontId="4" fillId="0" borderId="0" xfId="0" applyNumberFormat="1" applyFont="1" applyAlignment="1">
      <alignment horizontal="center" vertical="center" wrapText="1" readingOrder="2"/>
    </xf>
    <xf numFmtId="10" fontId="4" fillId="0" borderId="6" xfId="0" applyNumberFormat="1" applyFont="1" applyBorder="1" applyAlignment="1">
      <alignment horizontal="center" vertical="center" wrapText="1" readingOrder="2"/>
    </xf>
    <xf numFmtId="10" fontId="32" fillId="0" borderId="1" xfId="0" applyNumberFormat="1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readingOrder="2"/>
    </xf>
    <xf numFmtId="0" fontId="8" fillId="0" borderId="6" xfId="0" applyFont="1" applyBorder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3" fontId="4" fillId="0" borderId="2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readingOrder="2"/>
    </xf>
    <xf numFmtId="0" fontId="7" fillId="0" borderId="6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7" fillId="0" borderId="6" xfId="0" applyFont="1" applyBorder="1" applyAlignment="1">
      <alignment horizontal="center"/>
    </xf>
    <xf numFmtId="166" fontId="11" fillId="0" borderId="6" xfId="0" applyNumberFormat="1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readingOrder="2"/>
    </xf>
    <xf numFmtId="9" fontId="33" fillId="0" borderId="7" xfId="0" applyNumberFormat="1" applyFont="1" applyBorder="1" applyAlignment="1">
      <alignment horizontal="center" vertical="center" readingOrder="2"/>
    </xf>
    <xf numFmtId="0" fontId="33" fillId="0" borderId="0" xfId="0" applyFont="1" applyAlignment="1">
      <alignment horizontal="center" vertical="center" readingOrder="2"/>
    </xf>
    <xf numFmtId="0" fontId="4" fillId="0" borderId="9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3" fillId="0" borderId="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3" fontId="33" fillId="0" borderId="7" xfId="0" applyNumberFormat="1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3" fontId="33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9" fontId="4" fillId="0" borderId="7" xfId="0" applyNumberFormat="1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 readingOrder="2"/>
    </xf>
    <xf numFmtId="0" fontId="32" fillId="0" borderId="7" xfId="0" applyFont="1" applyBorder="1" applyAlignment="1">
      <alignment horizontal="center" vertical="center" wrapText="1" readingOrder="2"/>
    </xf>
    <xf numFmtId="0" fontId="32" fillId="0" borderId="4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/>
    </xf>
  </cellXfs>
  <cellStyles count="4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ED116666-986C-45DF-90D3-02740C164632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7C7E5178-9FD4-49E3-8718-C3024E37BB9F}"/>
    <cellStyle name="Note 2" xfId="42" xr:uid="{E09E2048-2C1F-4C6D-B4AF-001EA5FEF4B4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min.sepantafund.ir/admin/Stock/StockTransactionList.aspx?StockID=161833&amp;BasketID=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\..\..\admin\Stock\StockTransactionList.aspx?StockID=161833&amp;BasketID=1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..\..\..\admin\Stock\StockTransactionList.aspx?StockID=189607&amp;BasketID=1" TargetMode="External"/><Relationship Id="rId1" Type="http://schemas.openxmlformats.org/officeDocument/2006/relationships/hyperlink" Target="..\..\..\admin\Stock\StockTransactionList.aspx?StockID=163228&amp;BasketID=1" TargetMode="External"/><Relationship Id="rId6" Type="http://schemas.openxmlformats.org/officeDocument/2006/relationships/hyperlink" Target="..\..\..\admin\Stock\StockTransactionList.aspx?StockID=189607&amp;BasketID=1" TargetMode="External"/><Relationship Id="rId5" Type="http://schemas.openxmlformats.org/officeDocument/2006/relationships/hyperlink" Target="..\..\..\admin\Stock\StockTransactionList.aspx?StockID=193546&amp;BasketID=1" TargetMode="External"/><Relationship Id="rId4" Type="http://schemas.openxmlformats.org/officeDocument/2006/relationships/hyperlink" Target="..\..\..\admin\Stock\StockTransactionList.aspx?StockID=190633&amp;BasketID=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\..\..\admin\Stock\StockTransactionList.aspx?StockID=161833&amp;BasketI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8C11-EE3B-4611-AFA5-445ACA003497}">
  <sheetPr>
    <tabColor rgb="FFFFFF00"/>
  </sheetPr>
  <dimension ref="A5:C9"/>
  <sheetViews>
    <sheetView rightToLeft="1" tabSelected="1" workbookViewId="0">
      <selection activeCell="A9" sqref="A9:C9"/>
    </sheetView>
  </sheetViews>
  <sheetFormatPr defaultRowHeight="15" x14ac:dyDescent="0.25"/>
  <cols>
    <col min="1" max="1" width="23.42578125" style="205" customWidth="1"/>
    <col min="2" max="2" width="45.42578125" style="205" customWidth="1"/>
    <col min="3" max="3" width="37.42578125" style="205" customWidth="1"/>
    <col min="4" max="16384" width="9.140625" style="205"/>
  </cols>
  <sheetData>
    <row r="5" spans="1:3" x14ac:dyDescent="0.25">
      <c r="B5" s="206"/>
    </row>
    <row r="6" spans="1:3" x14ac:dyDescent="0.25">
      <c r="B6" s="206"/>
    </row>
    <row r="7" spans="1:3" ht="25.5" x14ac:dyDescent="0.25">
      <c r="A7" s="207" t="s">
        <v>122</v>
      </c>
      <c r="B7" s="207"/>
      <c r="C7" s="207"/>
    </row>
    <row r="8" spans="1:3" ht="25.5" x14ac:dyDescent="0.25">
      <c r="A8" s="207" t="s">
        <v>123</v>
      </c>
      <c r="B8" s="207"/>
      <c r="C8" s="207"/>
    </row>
    <row r="9" spans="1:3" ht="25.5" x14ac:dyDescent="0.25">
      <c r="A9" s="207" t="s">
        <v>53</v>
      </c>
      <c r="B9" s="207"/>
      <c r="C9" s="207"/>
    </row>
  </sheetData>
  <mergeCells count="4">
    <mergeCell ref="B5:B6"/>
    <mergeCell ref="A7:C7"/>
    <mergeCell ref="A8:C8"/>
    <mergeCell ref="A9:C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E52B6-2391-40DB-8AC6-FAE7D2228F33}">
  <sheetPr>
    <tabColor rgb="FFFFFF00"/>
  </sheetPr>
  <dimension ref="A1:O18"/>
  <sheetViews>
    <sheetView rightToLeft="1" workbookViewId="0">
      <selection activeCell="A5" sqref="A5:O5"/>
    </sheetView>
  </sheetViews>
  <sheetFormatPr defaultRowHeight="15" x14ac:dyDescent="0.25"/>
  <cols>
    <col min="1" max="1" width="22.7109375" customWidth="1"/>
    <col min="2" max="2" width="0.5703125" customWidth="1"/>
    <col min="3" max="3" width="16" customWidth="1"/>
    <col min="4" max="4" width="0.5703125" customWidth="1"/>
    <col min="5" max="5" width="14.7109375" customWidth="1"/>
    <col min="6" max="6" width="0.5703125" customWidth="1"/>
    <col min="7" max="7" width="15.140625" bestFit="1" customWidth="1"/>
    <col min="8" max="8" width="14.42578125" customWidth="1"/>
    <col min="9" max="9" width="0.5703125" customWidth="1"/>
    <col min="10" max="10" width="16.85546875" customWidth="1"/>
    <col min="11" max="11" width="0.5703125" customWidth="1"/>
    <col min="12" max="12" width="15.7109375" customWidth="1"/>
    <col min="13" max="13" width="0.5703125" customWidth="1"/>
    <col min="14" max="14" width="17.140625" customWidth="1"/>
    <col min="15" max="15" width="12.85546875" customWidth="1"/>
  </cols>
  <sheetData>
    <row r="1" spans="1:15" s="1" customFormat="1" ht="21" x14ac:dyDescent="0.5500000000000000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s="1" customFormat="1" ht="21" x14ac:dyDescent="0.55000000000000004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s="1" customFormat="1" ht="21" x14ac:dyDescent="0.55000000000000004">
      <c r="A3" s="148" t="s">
        <v>53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s="1" customFormat="1" ht="15.75" x14ac:dyDescent="0.4"/>
    <row r="5" spans="1:15" s="1" customFormat="1" ht="25.5" x14ac:dyDescent="0.4">
      <c r="A5" s="154" t="s">
        <v>109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s="49" customFormat="1" ht="18.75" x14ac:dyDescent="0.45"/>
    <row r="7" spans="1:15" s="49" customFormat="1" ht="35.25" customHeight="1" x14ac:dyDescent="0.45">
      <c r="B7" s="80"/>
      <c r="C7" s="195" t="s">
        <v>79</v>
      </c>
      <c r="D7" s="195"/>
      <c r="E7" s="195"/>
      <c r="F7" s="195"/>
      <c r="G7" s="195"/>
      <c r="H7" s="195"/>
      <c r="I7" s="195"/>
      <c r="J7" s="195"/>
      <c r="K7" s="123"/>
      <c r="L7" s="195" t="s">
        <v>80</v>
      </c>
      <c r="M7" s="195"/>
      <c r="N7" s="195"/>
      <c r="O7" s="195"/>
    </row>
    <row r="8" spans="1:15" s="49" customFormat="1" ht="19.5" customHeight="1" x14ac:dyDescent="0.45">
      <c r="A8" s="180" t="s">
        <v>24</v>
      </c>
      <c r="B8" s="175"/>
      <c r="C8" s="198" t="s">
        <v>12</v>
      </c>
      <c r="D8" s="175"/>
      <c r="E8" s="198" t="s">
        <v>13</v>
      </c>
      <c r="F8" s="175"/>
      <c r="G8" s="198" t="s">
        <v>2</v>
      </c>
      <c r="H8" s="198"/>
      <c r="I8" s="175"/>
      <c r="J8" s="198" t="s">
        <v>12</v>
      </c>
      <c r="K8" s="175"/>
      <c r="L8" s="198" t="s">
        <v>13</v>
      </c>
      <c r="M8" s="175"/>
      <c r="N8" s="199" t="s">
        <v>2</v>
      </c>
      <c r="O8" s="199"/>
    </row>
    <row r="9" spans="1:15" s="49" customFormat="1" ht="12" customHeight="1" x14ac:dyDescent="0.45">
      <c r="A9" s="180"/>
      <c r="B9" s="175"/>
      <c r="C9" s="198"/>
      <c r="D9" s="175"/>
      <c r="E9" s="198"/>
      <c r="F9" s="175"/>
      <c r="G9" s="195"/>
      <c r="H9" s="195"/>
      <c r="I9" s="175"/>
      <c r="J9" s="198"/>
      <c r="K9" s="175"/>
      <c r="L9" s="198"/>
      <c r="M9" s="175"/>
      <c r="N9" s="195"/>
      <c r="O9" s="195"/>
    </row>
    <row r="10" spans="1:15" s="49" customFormat="1" ht="37.5" customHeight="1" x14ac:dyDescent="0.45">
      <c r="A10" s="181"/>
      <c r="B10" s="175"/>
      <c r="C10" s="35" t="s">
        <v>119</v>
      </c>
      <c r="D10" s="175"/>
      <c r="E10" s="35" t="s">
        <v>120</v>
      </c>
      <c r="F10" s="175"/>
      <c r="G10" s="79" t="s">
        <v>6</v>
      </c>
      <c r="H10" s="79" t="s">
        <v>14</v>
      </c>
      <c r="I10" s="175"/>
      <c r="J10" s="35" t="s">
        <v>119</v>
      </c>
      <c r="K10" s="175"/>
      <c r="L10" s="35" t="s">
        <v>120</v>
      </c>
      <c r="M10" s="175"/>
      <c r="N10" s="79" t="s">
        <v>6</v>
      </c>
      <c r="O10" s="79" t="s">
        <v>14</v>
      </c>
    </row>
    <row r="11" spans="1:15" s="49" customFormat="1" ht="30" customHeight="1" x14ac:dyDescent="0.45">
      <c r="A11" s="128" t="s">
        <v>83</v>
      </c>
      <c r="B11" s="42"/>
      <c r="C11" s="135">
        <f>'درآمد ناشی از تغییر قیمت اوراق '!I8</f>
        <v>-5360086</v>
      </c>
      <c r="D11" s="42"/>
      <c r="E11" s="133">
        <f>'درآمد ناشی ازفروش'!H8</f>
        <v>89676700</v>
      </c>
      <c r="F11" s="42"/>
      <c r="G11" s="137">
        <f>SUM(C11:F11)</f>
        <v>84316614</v>
      </c>
      <c r="H11" s="145">
        <v>8.9999999999999993E-3</v>
      </c>
      <c r="I11" s="42"/>
      <c r="J11" s="133">
        <f>'درآمد ناشی از تغییر قیمت اوراق '!Q8</f>
        <v>63351873</v>
      </c>
      <c r="K11" s="42"/>
      <c r="L11" s="133">
        <f>'درآمد ناشی ازفروش'!P8</f>
        <v>655917281</v>
      </c>
      <c r="M11" s="42"/>
      <c r="N11" s="38">
        <f>J11+L11</f>
        <v>719269154</v>
      </c>
      <c r="O11" s="145">
        <f t="shared" ref="O11:O16" si="0">N11/16800317200</f>
        <v>4.2812831772009639E-2</v>
      </c>
    </row>
    <row r="12" spans="1:15" s="49" customFormat="1" ht="30" customHeight="1" x14ac:dyDescent="0.45">
      <c r="A12" s="128" t="s">
        <v>100</v>
      </c>
      <c r="B12" s="42"/>
      <c r="C12" s="133">
        <f>'درآمد ناشی از تغییر قیمت اوراق '!I9</f>
        <v>103250760</v>
      </c>
      <c r="D12" s="42"/>
      <c r="E12" s="133">
        <f>'درآمد ناشی ازفروش'!H9</f>
        <v>862806638</v>
      </c>
      <c r="F12" s="42"/>
      <c r="G12" s="137">
        <f t="shared" ref="G12:G16" si="1">SUM(C12:F12)</f>
        <v>966057398</v>
      </c>
      <c r="H12" s="145">
        <v>0.1032</v>
      </c>
      <c r="I12" s="42"/>
      <c r="J12" s="133">
        <f>'درآمد ناشی از تغییر قیمت اوراق '!Q9</f>
        <v>467990571</v>
      </c>
      <c r="K12" s="42"/>
      <c r="L12" s="133">
        <f>'درآمد ناشی ازفروش'!P9</f>
        <v>100655635</v>
      </c>
      <c r="M12" s="42"/>
      <c r="N12" s="38">
        <f t="shared" ref="N12:N15" si="2">J12+L12</f>
        <v>568646206</v>
      </c>
      <c r="O12" s="145">
        <f t="shared" si="0"/>
        <v>3.3847349382189043E-2</v>
      </c>
    </row>
    <row r="13" spans="1:15" s="49" customFormat="1" ht="30" customHeight="1" x14ac:dyDescent="0.45">
      <c r="A13" s="128" t="s">
        <v>104</v>
      </c>
      <c r="B13" s="42"/>
      <c r="C13" s="133">
        <f>'درآمد ناشی از تغییر قیمت اوراق '!I10</f>
        <v>193</v>
      </c>
      <c r="D13" s="42"/>
      <c r="E13" s="81" t="s">
        <v>15</v>
      </c>
      <c r="F13" s="42"/>
      <c r="G13" s="137">
        <f t="shared" si="1"/>
        <v>193</v>
      </c>
      <c r="H13" s="145">
        <v>0.1195</v>
      </c>
      <c r="I13" s="42"/>
      <c r="J13" s="133">
        <f>'درآمد ناشی از تغییر قیمت اوراق '!Q10</f>
        <v>312</v>
      </c>
      <c r="K13" s="42"/>
      <c r="L13" s="133">
        <f>'درآمد ناشی ازفروش'!P10</f>
        <v>36699495</v>
      </c>
      <c r="M13" s="42"/>
      <c r="N13" s="38">
        <f t="shared" si="2"/>
        <v>36699807</v>
      </c>
      <c r="O13" s="145">
        <f t="shared" si="0"/>
        <v>2.1844710765341977E-3</v>
      </c>
    </row>
    <row r="14" spans="1:15" s="49" customFormat="1" ht="30" customHeight="1" x14ac:dyDescent="0.45">
      <c r="A14" s="128" t="s">
        <v>105</v>
      </c>
      <c r="B14" s="42"/>
      <c r="C14" s="133">
        <f>'درآمد ناشی از تغییر قیمت اوراق '!I11</f>
        <v>78045161</v>
      </c>
      <c r="D14" s="42"/>
      <c r="E14" s="81" t="s">
        <v>15</v>
      </c>
      <c r="F14" s="42"/>
      <c r="G14" s="137">
        <f t="shared" si="1"/>
        <v>78045161</v>
      </c>
      <c r="H14" s="145">
        <v>0.30409999999999998</v>
      </c>
      <c r="I14" s="42"/>
      <c r="J14" s="133">
        <f>'درآمد ناشی از تغییر قیمت اوراق '!Q11</f>
        <v>78045162</v>
      </c>
      <c r="K14" s="42"/>
      <c r="L14" s="88"/>
      <c r="M14" s="42"/>
      <c r="N14" s="38">
        <f t="shared" si="2"/>
        <v>78045162</v>
      </c>
      <c r="O14" s="145">
        <f t="shared" si="0"/>
        <v>4.6454576464782463E-3</v>
      </c>
    </row>
    <row r="15" spans="1:15" s="49" customFormat="1" ht="30" customHeight="1" x14ac:dyDescent="0.45">
      <c r="A15" s="128" t="s">
        <v>101</v>
      </c>
      <c r="B15" s="42"/>
      <c r="C15" s="133">
        <f>'درآمد ناشی از تغییر قیمت اوراق '!I12</f>
        <v>-129106144</v>
      </c>
      <c r="D15" s="42"/>
      <c r="E15" s="133">
        <f>'درآمد ناشی ازفروش'!H12</f>
        <v>1248284979</v>
      </c>
      <c r="F15" s="42"/>
      <c r="G15" s="137">
        <f t="shared" si="1"/>
        <v>1119178835</v>
      </c>
      <c r="H15" s="145">
        <v>0</v>
      </c>
      <c r="I15" s="42"/>
      <c r="J15" s="133">
        <f>'درآمد ناشی از تغییر قیمت اوراق '!Q12</f>
        <v>10640127</v>
      </c>
      <c r="K15" s="42"/>
      <c r="L15" s="133">
        <f>'درآمد ناشی ازفروش'!P12</f>
        <v>2950345864</v>
      </c>
      <c r="M15" s="42"/>
      <c r="N15" s="38">
        <f t="shared" si="2"/>
        <v>2960985991</v>
      </c>
      <c r="O15" s="145">
        <f t="shared" si="0"/>
        <v>0.17624583844166941</v>
      </c>
    </row>
    <row r="16" spans="1:15" s="49" customFormat="1" ht="30" customHeight="1" x14ac:dyDescent="0.45">
      <c r="A16" s="128" t="s">
        <v>106</v>
      </c>
      <c r="B16" s="42"/>
      <c r="C16" s="134">
        <f>'درآمد ناشی از تغییر قیمت اوراق '!I13</f>
        <v>809009606</v>
      </c>
      <c r="D16" s="42"/>
      <c r="E16" s="139">
        <f>'درآمد ناشی ازفروش'!H13</f>
        <v>2038833746</v>
      </c>
      <c r="F16" s="42"/>
      <c r="G16" s="138">
        <f t="shared" si="1"/>
        <v>2847843352</v>
      </c>
      <c r="H16" s="146">
        <v>8.3000000000000001E-3</v>
      </c>
      <c r="I16" s="42"/>
      <c r="J16" s="134">
        <f>'درآمد ناشی از تغییر قیمت اوراق '!Q13</f>
        <v>-54725118</v>
      </c>
      <c r="K16" s="42"/>
      <c r="L16" s="134">
        <f>'درآمد ناشی ازفروش'!P13</f>
        <v>-1316264530</v>
      </c>
      <c r="M16" s="42"/>
      <c r="N16" s="134">
        <f>SUM(J16:L16)</f>
        <v>-1370989648</v>
      </c>
      <c r="O16" s="146">
        <f t="shared" si="0"/>
        <v>-8.1604985886814085E-2</v>
      </c>
    </row>
    <row r="17" spans="1:15" s="47" customFormat="1" ht="30" customHeight="1" thickBot="1" x14ac:dyDescent="0.6">
      <c r="A17" s="83" t="s">
        <v>2</v>
      </c>
      <c r="B17" s="59"/>
      <c r="C17" s="52">
        <f>SUM(C11:C16)</f>
        <v>855839490</v>
      </c>
      <c r="D17" s="59"/>
      <c r="E17" s="52">
        <f>SUM(E11:E16)</f>
        <v>4239602063</v>
      </c>
      <c r="F17" s="59"/>
      <c r="G17" s="136">
        <f>SUM(G11:G16)</f>
        <v>5095441553</v>
      </c>
      <c r="H17" s="147">
        <f>SUM(H11:H16)</f>
        <v>0.54409999999999992</v>
      </c>
      <c r="I17" s="59"/>
      <c r="J17" s="52">
        <f>SUM(J11:J16)</f>
        <v>565302927</v>
      </c>
      <c r="K17" s="59"/>
      <c r="L17" s="52">
        <f>SUM(L11:L16)</f>
        <v>2427353745</v>
      </c>
      <c r="M17" s="59"/>
      <c r="N17" s="52">
        <f>SUM(N11:N16)</f>
        <v>2992656672</v>
      </c>
      <c r="O17" s="147">
        <f>SUM(O11:O16)</f>
        <v>0.17813096243206644</v>
      </c>
    </row>
    <row r="18" spans="1:15" ht="15.75" thickTop="1" x14ac:dyDescent="0.25"/>
  </sheetData>
  <mergeCells count="19">
    <mergeCell ref="A8:A10"/>
    <mergeCell ref="B8:B10"/>
    <mergeCell ref="C8:C9"/>
    <mergeCell ref="D8:D10"/>
    <mergeCell ref="A1:O1"/>
    <mergeCell ref="A2:O2"/>
    <mergeCell ref="A3:O3"/>
    <mergeCell ref="A5:O5"/>
    <mergeCell ref="L7:O7"/>
    <mergeCell ref="C7:J7"/>
    <mergeCell ref="E8:E9"/>
    <mergeCell ref="F8:F10"/>
    <mergeCell ref="G8:H9"/>
    <mergeCell ref="I8:I10"/>
    <mergeCell ref="J8:J9"/>
    <mergeCell ref="K8:K10"/>
    <mergeCell ref="L8:L9"/>
    <mergeCell ref="M8:M10"/>
    <mergeCell ref="N8:O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M17"/>
  <sheetViews>
    <sheetView rightToLeft="1" zoomScaleNormal="100" zoomScaleSheetLayoutView="100" workbookViewId="0">
      <selection activeCell="G8" sqref="G8"/>
    </sheetView>
  </sheetViews>
  <sheetFormatPr defaultRowHeight="15.75" x14ac:dyDescent="0.4"/>
  <cols>
    <col min="1" max="1" width="26.5703125" style="1" customWidth="1"/>
    <col min="2" max="2" width="0.7109375" style="1" customWidth="1"/>
    <col min="3" max="3" width="30.28515625" style="1" customWidth="1"/>
    <col min="4" max="4" width="0.7109375" style="1" customWidth="1"/>
    <col min="5" max="5" width="13.140625" style="1" customWidth="1"/>
    <col min="6" max="6" width="0.28515625" style="1" customWidth="1"/>
    <col min="7" max="7" width="16.85546875" style="1" customWidth="1"/>
    <col min="8" max="8" width="0.5703125" style="1" customWidth="1"/>
    <col min="9" max="9" width="13.5703125" style="1" customWidth="1"/>
    <col min="10" max="10" width="0.5703125" style="1" customWidth="1"/>
    <col min="11" max="11" width="15" style="1" customWidth="1"/>
    <col min="12" max="12" width="0.7109375" style="1" customWidth="1"/>
    <col min="13" max="16384" width="9.140625" style="1"/>
  </cols>
  <sheetData>
    <row r="1" spans="1:13" ht="21" x14ac:dyDescent="0.5500000000000000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3" ht="21" x14ac:dyDescent="0.55000000000000004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3" ht="21" x14ac:dyDescent="0.55000000000000004">
      <c r="A3" s="148" t="s">
        <v>53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3" ht="2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25.5" x14ac:dyDescent="0.4">
      <c r="A5" s="154" t="s">
        <v>114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1:13" s="49" customFormat="1" ht="18.75" x14ac:dyDescent="0.45"/>
    <row r="7" spans="1:13" s="49" customFormat="1" ht="37.5" customHeight="1" x14ac:dyDescent="0.45">
      <c r="A7" s="200" t="s">
        <v>19</v>
      </c>
      <c r="B7" s="200"/>
      <c r="C7" s="200"/>
      <c r="D7" s="42"/>
      <c r="E7" s="201" t="s">
        <v>90</v>
      </c>
      <c r="F7" s="201"/>
      <c r="G7" s="201"/>
      <c r="H7" s="59"/>
      <c r="I7" s="200" t="s">
        <v>80</v>
      </c>
      <c r="J7" s="200"/>
      <c r="K7" s="200"/>
      <c r="L7" s="80"/>
      <c r="M7" s="80"/>
    </row>
    <row r="8" spans="1:13" s="49" customFormat="1" ht="43.5" customHeight="1" x14ac:dyDescent="0.45">
      <c r="A8" s="81" t="s">
        <v>16</v>
      </c>
      <c r="B8" s="42"/>
      <c r="C8" s="81" t="s">
        <v>9</v>
      </c>
      <c r="D8" s="81"/>
      <c r="E8" s="79" t="s">
        <v>89</v>
      </c>
      <c r="F8" s="42"/>
      <c r="G8" s="79" t="s">
        <v>17</v>
      </c>
      <c r="H8" s="42"/>
      <c r="I8" s="79" t="s">
        <v>89</v>
      </c>
      <c r="J8" s="42"/>
      <c r="K8" s="79" t="s">
        <v>17</v>
      </c>
      <c r="L8" s="42"/>
      <c r="M8" s="42"/>
    </row>
    <row r="9" spans="1:13" s="49" customFormat="1" ht="30" customHeight="1" x14ac:dyDescent="0.45">
      <c r="A9" s="82" t="s">
        <v>63</v>
      </c>
      <c r="B9" s="3"/>
      <c r="C9" s="202" t="s">
        <v>65</v>
      </c>
      <c r="D9" s="203"/>
      <c r="E9" s="5" t="s">
        <v>15</v>
      </c>
      <c r="F9" s="5"/>
      <c r="G9" s="5" t="s">
        <v>15</v>
      </c>
      <c r="H9" s="5"/>
      <c r="I9" s="37">
        <v>2223222190</v>
      </c>
      <c r="J9" s="5"/>
      <c r="K9" s="5" t="s">
        <v>15</v>
      </c>
      <c r="L9" s="42"/>
      <c r="M9" s="42"/>
    </row>
    <row r="10" spans="1:13" s="49" customFormat="1" ht="30" customHeight="1" x14ac:dyDescent="0.45">
      <c r="A10" s="66" t="s">
        <v>64</v>
      </c>
      <c r="B10" s="3"/>
      <c r="C10" s="203" t="s">
        <v>67</v>
      </c>
      <c r="D10" s="203"/>
      <c r="E10" s="37">
        <v>24606</v>
      </c>
      <c r="F10" s="5"/>
      <c r="G10" s="5"/>
      <c r="H10" s="5"/>
      <c r="I10" s="37">
        <v>67763</v>
      </c>
      <c r="J10" s="5"/>
      <c r="K10" s="5"/>
      <c r="L10" s="5"/>
      <c r="M10" s="42"/>
    </row>
    <row r="11" spans="1:13" s="49" customFormat="1" ht="30" customHeight="1" x14ac:dyDescent="0.45">
      <c r="A11" s="66" t="s">
        <v>64</v>
      </c>
      <c r="B11" s="3"/>
      <c r="C11" s="203" t="s">
        <v>69</v>
      </c>
      <c r="D11" s="203"/>
      <c r="E11" s="37">
        <v>5139</v>
      </c>
      <c r="F11" s="5"/>
      <c r="G11" s="5"/>
      <c r="H11" s="5"/>
      <c r="I11" s="37">
        <v>16342</v>
      </c>
      <c r="J11" s="5"/>
      <c r="K11" s="5"/>
      <c r="L11" s="5"/>
      <c r="M11" s="42"/>
    </row>
    <row r="12" spans="1:13" s="49" customFormat="1" ht="30" customHeight="1" x14ac:dyDescent="0.45">
      <c r="A12" s="66" t="s">
        <v>64</v>
      </c>
      <c r="B12" s="3"/>
      <c r="C12" s="203" t="s">
        <v>66</v>
      </c>
      <c r="D12" s="203"/>
      <c r="E12" s="38">
        <v>4863</v>
      </c>
      <c r="F12" s="5"/>
      <c r="G12" s="5"/>
      <c r="H12" s="5"/>
      <c r="I12" s="37">
        <v>21397</v>
      </c>
      <c r="J12" s="5"/>
      <c r="K12" s="5"/>
      <c r="L12" s="5"/>
      <c r="M12" s="42"/>
    </row>
    <row r="13" spans="1:13" s="49" customFormat="1" ht="30" customHeight="1" x14ac:dyDescent="0.45">
      <c r="A13" s="66" t="s">
        <v>64</v>
      </c>
      <c r="B13" s="3"/>
      <c r="C13" s="203" t="s">
        <v>68</v>
      </c>
      <c r="D13" s="203"/>
      <c r="E13" s="39">
        <v>45052</v>
      </c>
      <c r="F13" s="5"/>
      <c r="G13" s="35"/>
      <c r="H13" s="5"/>
      <c r="I13" s="40">
        <v>45052</v>
      </c>
      <c r="J13" s="5"/>
      <c r="K13" s="35"/>
      <c r="L13" s="5"/>
      <c r="M13" s="42"/>
    </row>
    <row r="14" spans="1:13" s="49" customFormat="1" ht="30" customHeight="1" thickBot="1" x14ac:dyDescent="0.5">
      <c r="A14" s="81" t="s">
        <v>2</v>
      </c>
      <c r="B14" s="42"/>
      <c r="D14" s="5"/>
      <c r="E14" s="41">
        <f>SUM(E10:E13)</f>
        <v>79660</v>
      </c>
      <c r="F14" s="42"/>
      <c r="G14" s="6" t="s">
        <v>15</v>
      </c>
      <c r="H14" s="42"/>
      <c r="I14" s="41">
        <f>SUM(I9:I13)</f>
        <v>2223372744</v>
      </c>
      <c r="J14" s="42"/>
      <c r="K14" s="6" t="s">
        <v>15</v>
      </c>
      <c r="L14" s="42"/>
      <c r="M14" s="42"/>
    </row>
    <row r="15" spans="1:13" s="2" customFormat="1" ht="30" customHeight="1" thickTop="1" x14ac:dyDescent="0.45">
      <c r="L15" s="4"/>
      <c r="M15" s="4"/>
    </row>
    <row r="16" spans="1:13" s="2" customFormat="1" ht="30" customHeight="1" x14ac:dyDescent="0.45"/>
    <row r="17" spans="1:11" s="2" customFormat="1" ht="18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mergeCells count="12">
    <mergeCell ref="C9:D9"/>
    <mergeCell ref="C10:D10"/>
    <mergeCell ref="C11:D11"/>
    <mergeCell ref="C12:D12"/>
    <mergeCell ref="C13:D13"/>
    <mergeCell ref="A7:C7"/>
    <mergeCell ref="A5:L5"/>
    <mergeCell ref="A1:L1"/>
    <mergeCell ref="A2:L2"/>
    <mergeCell ref="A3:L3"/>
    <mergeCell ref="I7:K7"/>
    <mergeCell ref="E7:G7"/>
  </mergeCells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E13"/>
  <sheetViews>
    <sheetView rightToLeft="1" zoomScaleNormal="100" zoomScaleSheetLayoutView="100" workbookViewId="0">
      <selection activeCell="E9" sqref="E9:E11"/>
    </sheetView>
  </sheetViews>
  <sheetFormatPr defaultRowHeight="15" x14ac:dyDescent="0.25"/>
  <cols>
    <col min="1" max="1" width="42.28515625" customWidth="1"/>
    <col min="2" max="2" width="1.42578125" customWidth="1"/>
    <col min="3" max="3" width="21" customWidth="1"/>
    <col min="4" max="4" width="1.28515625" customWidth="1"/>
    <col min="5" max="5" width="23" customWidth="1"/>
  </cols>
  <sheetData>
    <row r="1" spans="1:5" ht="21" x14ac:dyDescent="0.55000000000000004">
      <c r="A1" s="148" t="s">
        <v>52</v>
      </c>
      <c r="B1" s="148"/>
      <c r="C1" s="148"/>
      <c r="D1" s="148"/>
      <c r="E1" s="148"/>
    </row>
    <row r="2" spans="1:5" ht="21" x14ac:dyDescent="0.55000000000000004">
      <c r="A2" s="148" t="s">
        <v>48</v>
      </c>
      <c r="B2" s="148"/>
      <c r="C2" s="148"/>
      <c r="D2" s="148"/>
      <c r="E2" s="148"/>
    </row>
    <row r="3" spans="1:5" ht="21" x14ac:dyDescent="0.55000000000000004">
      <c r="A3" s="148" t="s">
        <v>53</v>
      </c>
      <c r="B3" s="148"/>
      <c r="C3" s="148"/>
      <c r="D3" s="148"/>
      <c r="E3" s="148"/>
    </row>
    <row r="4" spans="1:5" ht="21" x14ac:dyDescent="0.55000000000000004">
      <c r="A4" s="13"/>
      <c r="B4" s="13"/>
      <c r="C4" s="13"/>
      <c r="D4" s="13"/>
      <c r="E4" s="13"/>
    </row>
    <row r="5" spans="1:5" ht="25.5" x14ac:dyDescent="0.25">
      <c r="A5" s="154" t="s">
        <v>115</v>
      </c>
      <c r="B5" s="154"/>
      <c r="C5" s="154"/>
      <c r="D5" s="154"/>
      <c r="E5" s="154"/>
    </row>
    <row r="6" spans="1:5" s="55" customFormat="1" ht="27" customHeight="1" x14ac:dyDescent="0.25">
      <c r="A6" s="83"/>
      <c r="B6" s="80"/>
      <c r="C6" s="36" t="s">
        <v>91</v>
      </c>
      <c r="D6" s="84"/>
      <c r="E6" s="36" t="s">
        <v>57</v>
      </c>
    </row>
    <row r="7" spans="1:5" s="55" customFormat="1" ht="30" customHeight="1" x14ac:dyDescent="0.25">
      <c r="A7" s="204"/>
      <c r="B7" s="204"/>
      <c r="C7" s="198" t="s">
        <v>6</v>
      </c>
      <c r="D7" s="81"/>
      <c r="E7" s="198" t="s">
        <v>6</v>
      </c>
    </row>
    <row r="8" spans="1:5" s="55" customFormat="1" ht="2.25" customHeight="1" x14ac:dyDescent="0.25">
      <c r="A8" s="204"/>
      <c r="B8" s="204"/>
      <c r="C8" s="195"/>
      <c r="D8" s="5"/>
      <c r="E8" s="195"/>
    </row>
    <row r="9" spans="1:5" s="55" customFormat="1" ht="30" customHeight="1" x14ac:dyDescent="0.25">
      <c r="A9" s="85" t="s">
        <v>92</v>
      </c>
      <c r="B9" s="85"/>
      <c r="C9" s="86">
        <v>542070292</v>
      </c>
      <c r="D9" s="42"/>
      <c r="E9" s="86">
        <v>2412720050</v>
      </c>
    </row>
    <row r="10" spans="1:5" s="55" customFormat="1" ht="30" customHeight="1" x14ac:dyDescent="0.25">
      <c r="A10" s="85" t="s">
        <v>93</v>
      </c>
      <c r="B10" s="85"/>
      <c r="C10" s="86">
        <v>756827236</v>
      </c>
      <c r="D10" s="42"/>
      <c r="E10" s="86">
        <v>2469813817</v>
      </c>
    </row>
    <row r="11" spans="1:5" s="55" customFormat="1" ht="30" customHeight="1" x14ac:dyDescent="0.25">
      <c r="A11" s="85" t="s">
        <v>94</v>
      </c>
      <c r="B11" s="85"/>
      <c r="C11" s="87">
        <v>1962302022</v>
      </c>
      <c r="D11" s="42"/>
      <c r="E11" s="87">
        <v>3072467356</v>
      </c>
    </row>
    <row r="12" spans="1:5" s="55" customFormat="1" ht="28.5" customHeight="1" thickBot="1" x14ac:dyDescent="0.3">
      <c r="A12" s="3" t="s">
        <v>2</v>
      </c>
      <c r="B12" s="42"/>
      <c r="C12" s="78">
        <f>SUM(C9:C11)</f>
        <v>3261199550</v>
      </c>
      <c r="D12" s="42"/>
      <c r="E12" s="78">
        <f>SUM(E9:E11)</f>
        <v>7955001223</v>
      </c>
    </row>
    <row r="13" spans="1:5" s="55" customFormat="1" ht="30" customHeight="1" thickTop="1" x14ac:dyDescent="0.25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15"/>
  <sheetViews>
    <sheetView rightToLeft="1" zoomScaleNormal="100" zoomScaleSheetLayoutView="90" workbookViewId="0">
      <selection activeCell="C8" sqref="C8:G8"/>
    </sheetView>
  </sheetViews>
  <sheetFormatPr defaultRowHeight="15.75" x14ac:dyDescent="0.4"/>
  <cols>
    <col min="1" max="1" width="20.5703125" style="1" customWidth="1"/>
    <col min="2" max="2" width="0.42578125" style="1" customWidth="1"/>
    <col min="3" max="3" width="13.42578125" style="1" customWidth="1"/>
    <col min="4" max="4" width="0.42578125" style="1" customWidth="1"/>
    <col min="5" max="5" width="15.140625" style="1" customWidth="1"/>
    <col min="6" max="6" width="0.42578125" style="1" customWidth="1"/>
    <col min="7" max="7" width="16" style="1" customWidth="1"/>
    <col min="8" max="8" width="0.5703125" style="1" customWidth="1"/>
    <col min="9" max="9" width="9.140625" style="1"/>
    <col min="10" max="10" width="14.42578125" style="1" customWidth="1"/>
    <col min="11" max="11" width="0.5703125" style="1" customWidth="1"/>
    <col min="12" max="12" width="12.5703125" style="1" customWidth="1"/>
    <col min="13" max="13" width="14.5703125" style="1" customWidth="1"/>
    <col min="14" max="14" width="0.5703125" style="1" customWidth="1"/>
    <col min="15" max="15" width="10.85546875" style="1" bestFit="1" customWidth="1"/>
    <col min="16" max="16" width="0.7109375" style="1" customWidth="1"/>
    <col min="17" max="17" width="11.42578125" style="1" customWidth="1"/>
    <col min="18" max="18" width="0.5703125" style="1" customWidth="1"/>
    <col min="19" max="19" width="14.85546875" style="1" bestFit="1" customWidth="1"/>
    <col min="20" max="20" width="0.42578125" style="1" customWidth="1"/>
    <col min="21" max="21" width="16" style="1" bestFit="1" customWidth="1"/>
    <col min="22" max="22" width="0.7109375" style="1" customWidth="1"/>
    <col min="23" max="23" width="14.28515625" style="1" customWidth="1"/>
    <col min="24" max="16384" width="9.140625" style="1"/>
  </cols>
  <sheetData>
    <row r="1" spans="1:23" ht="21" x14ac:dyDescent="0.5500000000000000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spans="1:23" ht="21" x14ac:dyDescent="0.55000000000000004">
      <c r="A2" s="148" t="s">
        <v>46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pans="1:23" ht="21" x14ac:dyDescent="0.55000000000000004">
      <c r="A3" s="148" t="s">
        <v>53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</row>
    <row r="4" spans="1:23" ht="2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25.5" x14ac:dyDescent="0.4">
      <c r="A5" s="154" t="s">
        <v>25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</row>
    <row r="6" spans="1:23" ht="25.5" x14ac:dyDescent="0.4">
      <c r="A6" s="154" t="s">
        <v>26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8" spans="1:23" s="49" customFormat="1" ht="31.5" customHeight="1" x14ac:dyDescent="0.55000000000000004">
      <c r="A8" s="50"/>
      <c r="B8" s="57"/>
      <c r="C8" s="150" t="s">
        <v>56</v>
      </c>
      <c r="D8" s="150"/>
      <c r="E8" s="150"/>
      <c r="F8" s="150"/>
      <c r="G8" s="150"/>
      <c r="H8" s="57"/>
      <c r="I8" s="155" t="s">
        <v>7</v>
      </c>
      <c r="J8" s="155"/>
      <c r="K8" s="155"/>
      <c r="L8" s="155"/>
      <c r="M8" s="155"/>
      <c r="N8" s="47"/>
      <c r="O8" s="150" t="s">
        <v>57</v>
      </c>
      <c r="P8" s="150"/>
      <c r="Q8" s="150"/>
      <c r="R8" s="150"/>
      <c r="S8" s="150"/>
      <c r="T8" s="150"/>
      <c r="U8" s="150"/>
      <c r="V8" s="150"/>
      <c r="W8" s="150"/>
    </row>
    <row r="9" spans="1:23" s="49" customFormat="1" ht="30" customHeight="1" x14ac:dyDescent="0.55000000000000004">
      <c r="A9" s="149" t="s">
        <v>1</v>
      </c>
      <c r="B9" s="57"/>
      <c r="C9" s="152" t="s">
        <v>3</v>
      </c>
      <c r="D9" s="149"/>
      <c r="E9" s="152" t="s">
        <v>0</v>
      </c>
      <c r="F9" s="149"/>
      <c r="G9" s="157" t="s">
        <v>20</v>
      </c>
      <c r="H9" s="62"/>
      <c r="I9" s="148" t="s">
        <v>4</v>
      </c>
      <c r="J9" s="148"/>
      <c r="K9" s="13"/>
      <c r="L9" s="151" t="s">
        <v>5</v>
      </c>
      <c r="M9" s="151"/>
      <c r="N9" s="47"/>
      <c r="O9" s="152" t="s">
        <v>3</v>
      </c>
      <c r="P9" s="149"/>
      <c r="Q9" s="157" t="s">
        <v>28</v>
      </c>
      <c r="R9" s="50"/>
      <c r="S9" s="152" t="s">
        <v>0</v>
      </c>
      <c r="T9" s="149"/>
      <c r="U9" s="157" t="s">
        <v>20</v>
      </c>
      <c r="V9" s="62"/>
      <c r="W9" s="157" t="s">
        <v>23</v>
      </c>
    </row>
    <row r="10" spans="1:23" s="49" customFormat="1" ht="30" customHeight="1" x14ac:dyDescent="0.55000000000000004">
      <c r="A10" s="150"/>
      <c r="B10" s="57"/>
      <c r="C10" s="153"/>
      <c r="D10" s="149"/>
      <c r="E10" s="153"/>
      <c r="F10" s="149"/>
      <c r="G10" s="150"/>
      <c r="H10" s="62"/>
      <c r="I10" s="60" t="s">
        <v>3</v>
      </c>
      <c r="J10" s="60" t="s">
        <v>0</v>
      </c>
      <c r="K10" s="13"/>
      <c r="L10" s="60" t="s">
        <v>3</v>
      </c>
      <c r="M10" s="60" t="s">
        <v>45</v>
      </c>
      <c r="N10" s="47"/>
      <c r="O10" s="153"/>
      <c r="P10" s="149"/>
      <c r="Q10" s="150"/>
      <c r="R10" s="50"/>
      <c r="S10" s="153"/>
      <c r="T10" s="149"/>
      <c r="U10" s="150"/>
      <c r="V10" s="62"/>
      <c r="W10" s="150"/>
    </row>
    <row r="11" spans="1:23" s="43" customFormat="1" ht="39.950000000000003" customHeight="1" x14ac:dyDescent="0.25">
      <c r="A11" s="66" t="s">
        <v>95</v>
      </c>
      <c r="B11" s="66"/>
      <c r="C11" s="156">
        <v>17500000</v>
      </c>
      <c r="D11" s="156"/>
      <c r="E11" s="105">
        <v>66097500000</v>
      </c>
      <c r="F11" s="66"/>
      <c r="G11" s="105">
        <v>65977319100</v>
      </c>
      <c r="H11" s="66"/>
      <c r="I11" s="105">
        <v>40000</v>
      </c>
      <c r="J11" s="105">
        <v>154031787</v>
      </c>
      <c r="L11" s="106">
        <v>-118814</v>
      </c>
      <c r="M11" s="105">
        <v>457930105</v>
      </c>
      <c r="O11" s="89">
        <v>17421186</v>
      </c>
      <c r="P11" s="90"/>
      <c r="Q11" s="94">
        <v>3988</v>
      </c>
      <c r="R11" s="90"/>
      <c r="S11" s="89">
        <v>65802751317</v>
      </c>
      <c r="T11" s="90"/>
      <c r="U11" s="91">
        <v>69422888244</v>
      </c>
      <c r="V11" s="66"/>
      <c r="W11" s="95" t="s">
        <v>96</v>
      </c>
    </row>
    <row r="12" spans="1:23" s="43" customFormat="1" ht="39.950000000000003" customHeight="1" thickBot="1" x14ac:dyDescent="0.3">
      <c r="A12" s="50" t="s">
        <v>2</v>
      </c>
      <c r="B12" s="66"/>
      <c r="C12" s="93">
        <f>SUM(C11)</f>
        <v>17500000</v>
      </c>
      <c r="D12" s="66"/>
      <c r="E12" s="93">
        <f>SUM(E11)</f>
        <v>66097500000</v>
      </c>
      <c r="F12" s="66"/>
      <c r="G12" s="92">
        <f>SUM(G11)</f>
        <v>65977319100</v>
      </c>
      <c r="H12" s="66"/>
      <c r="I12" s="93">
        <f>SUM(I11)</f>
        <v>40000</v>
      </c>
      <c r="J12" s="93">
        <f>SUM(J11)</f>
        <v>154031787</v>
      </c>
      <c r="L12" s="104">
        <f>SUM(L11)</f>
        <v>-118814</v>
      </c>
      <c r="M12" s="93">
        <f>SUM(M11)</f>
        <v>457930105</v>
      </c>
      <c r="O12" s="93">
        <f>SUM(O11)</f>
        <v>17421186</v>
      </c>
      <c r="P12" s="66"/>
      <c r="Q12" s="69"/>
      <c r="R12" s="66"/>
      <c r="S12" s="93">
        <f>SUM(S11)</f>
        <v>65802751317</v>
      </c>
      <c r="T12" s="66"/>
      <c r="U12" s="92">
        <f>SUM(U11)</f>
        <v>69422888244</v>
      </c>
      <c r="V12" s="66"/>
      <c r="W12" s="96">
        <v>0.36670000000000003</v>
      </c>
    </row>
    <row r="13" spans="1:23" s="2" customFormat="1" ht="30" customHeight="1" thickTop="1" x14ac:dyDescent="0.45"/>
    <row r="14" spans="1:23" s="2" customFormat="1" ht="30" customHeight="1" x14ac:dyDescent="0.45">
      <c r="Q14" s="103"/>
    </row>
    <row r="15" spans="1:23" ht="30" customHeight="1" x14ac:dyDescent="0.4"/>
  </sheetData>
  <mergeCells count="24">
    <mergeCell ref="C11:D11"/>
    <mergeCell ref="C8:G8"/>
    <mergeCell ref="O8:W8"/>
    <mergeCell ref="F9:F10"/>
    <mergeCell ref="G9:G10"/>
    <mergeCell ref="U9:U10"/>
    <mergeCell ref="Q9:Q10"/>
    <mergeCell ref="W9:W10"/>
    <mergeCell ref="A1:W1"/>
    <mergeCell ref="A2:W2"/>
    <mergeCell ref="A3:W3"/>
    <mergeCell ref="A9:A10"/>
    <mergeCell ref="I9:J9"/>
    <mergeCell ref="L9:M9"/>
    <mergeCell ref="P9:P10"/>
    <mergeCell ref="T9:T10"/>
    <mergeCell ref="S9:S10"/>
    <mergeCell ref="O9:O10"/>
    <mergeCell ref="E9:E10"/>
    <mergeCell ref="C9:C10"/>
    <mergeCell ref="D9:D10"/>
    <mergeCell ref="A6:W6"/>
    <mergeCell ref="A5:W5"/>
    <mergeCell ref="I8:M8"/>
  </mergeCells>
  <hyperlinks>
    <hyperlink ref="A11" r:id="rId1" display="https://admin.sepantafund.ir/admin/Stock/StockTransactionList.aspx?StockID=161833&amp;BasketID=1" xr:uid="{1E943766-238C-45F7-A693-392524248F2E}"/>
  </hyperlinks>
  <pageMargins left="0.7" right="0.7" top="0.75" bottom="0.75" header="0.3" footer="0.3"/>
  <pageSetup scale="93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3D8B-E537-4D25-B2B6-9BAF53E994E4}">
  <sheetPr>
    <tabColor rgb="FFFFFF00"/>
  </sheetPr>
  <dimension ref="A1:W19"/>
  <sheetViews>
    <sheetView rightToLeft="1" workbookViewId="0">
      <selection activeCell="O7" sqref="O7:W7"/>
    </sheetView>
  </sheetViews>
  <sheetFormatPr defaultRowHeight="15.75" x14ac:dyDescent="0.4"/>
  <cols>
    <col min="1" max="1" width="20" style="1" customWidth="1"/>
    <col min="2" max="2" width="0.42578125" style="1" customWidth="1"/>
    <col min="3" max="3" width="14.5703125" style="1" customWidth="1"/>
    <col min="4" max="4" width="0.42578125" style="1" customWidth="1"/>
    <col min="5" max="5" width="15" style="1" bestFit="1" customWidth="1"/>
    <col min="6" max="6" width="0.42578125" style="1" customWidth="1"/>
    <col min="7" max="7" width="15.28515625" style="1" bestFit="1" customWidth="1"/>
    <col min="8" max="8" width="0.5703125" style="1" customWidth="1"/>
    <col min="9" max="9" width="12.140625" style="1" bestFit="1" customWidth="1"/>
    <col min="10" max="10" width="17.42578125" style="1" bestFit="1" customWidth="1"/>
    <col min="11" max="11" width="0.5703125" style="1" customWidth="1"/>
    <col min="12" max="12" width="13.7109375" style="1" bestFit="1" customWidth="1"/>
    <col min="13" max="13" width="17.5703125" style="1" bestFit="1" customWidth="1"/>
    <col min="14" max="14" width="0.5703125" style="1" customWidth="1"/>
    <col min="15" max="15" width="9.85546875" style="1" bestFit="1" customWidth="1"/>
    <col min="16" max="16" width="0.7109375" style="1" customWidth="1"/>
    <col min="17" max="17" width="9.5703125" style="1" customWidth="1"/>
    <col min="18" max="18" width="0.5703125" style="1" customWidth="1"/>
    <col min="19" max="19" width="16.140625" style="1" customWidth="1"/>
    <col min="20" max="20" width="0.42578125" style="1" customWidth="1"/>
    <col min="21" max="21" width="15.28515625" style="1" bestFit="1" customWidth="1"/>
    <col min="22" max="22" width="0.7109375" style="1" customWidth="1"/>
    <col min="23" max="23" width="12.140625" style="1" customWidth="1"/>
    <col min="24" max="16384" width="9.140625" style="1"/>
  </cols>
  <sheetData>
    <row r="1" spans="1:23" ht="21" x14ac:dyDescent="0.5500000000000000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spans="1:23" ht="21" x14ac:dyDescent="0.55000000000000004">
      <c r="A2" s="148" t="s">
        <v>46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spans="1:23" ht="21" x14ac:dyDescent="0.55000000000000004">
      <c r="A3" s="148" t="s">
        <v>53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</row>
    <row r="4" spans="1:23" ht="25.5" x14ac:dyDescent="0.4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</row>
    <row r="5" spans="1:23" ht="25.5" x14ac:dyDescent="0.4">
      <c r="A5" s="154" t="s">
        <v>78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</row>
    <row r="7" spans="1:23" s="2" customFormat="1" ht="30" customHeight="1" x14ac:dyDescent="0.5">
      <c r="A7" s="17"/>
      <c r="B7" s="18"/>
      <c r="C7" s="160" t="s">
        <v>56</v>
      </c>
      <c r="D7" s="160"/>
      <c r="E7" s="160"/>
      <c r="F7" s="160"/>
      <c r="G7" s="160"/>
      <c r="H7" s="18"/>
      <c r="I7" s="166" t="s">
        <v>7</v>
      </c>
      <c r="J7" s="166"/>
      <c r="K7" s="166"/>
      <c r="L7" s="166"/>
      <c r="M7" s="166"/>
      <c r="N7" s="20"/>
      <c r="O7" s="160" t="s">
        <v>57</v>
      </c>
      <c r="P7" s="160"/>
      <c r="Q7" s="160"/>
      <c r="R7" s="160"/>
      <c r="S7" s="160"/>
      <c r="T7" s="160"/>
      <c r="U7" s="160"/>
      <c r="V7" s="160"/>
      <c r="W7" s="160"/>
    </row>
    <row r="8" spans="1:23" s="2" customFormat="1" ht="30" customHeight="1" x14ac:dyDescent="0.5">
      <c r="A8" s="165" t="s">
        <v>102</v>
      </c>
      <c r="B8" s="18"/>
      <c r="C8" s="163" t="s">
        <v>3</v>
      </c>
      <c r="D8" s="165"/>
      <c r="E8" s="163" t="s">
        <v>0</v>
      </c>
      <c r="F8" s="165"/>
      <c r="G8" s="159" t="s">
        <v>20</v>
      </c>
      <c r="H8" s="22"/>
      <c r="I8" s="161" t="s">
        <v>4</v>
      </c>
      <c r="J8" s="161"/>
      <c r="K8" s="16"/>
      <c r="L8" s="162" t="s">
        <v>5</v>
      </c>
      <c r="M8" s="162"/>
      <c r="N8" s="20"/>
      <c r="O8" s="163" t="s">
        <v>3</v>
      </c>
      <c r="P8" s="165"/>
      <c r="Q8" s="159" t="s">
        <v>28</v>
      </c>
      <c r="R8" s="17"/>
      <c r="S8" s="163" t="s">
        <v>0</v>
      </c>
      <c r="T8" s="165"/>
      <c r="U8" s="159" t="s">
        <v>20</v>
      </c>
      <c r="V8" s="22"/>
      <c r="W8" s="159" t="s">
        <v>23</v>
      </c>
    </row>
    <row r="9" spans="1:23" s="2" customFormat="1" ht="30" customHeight="1" x14ac:dyDescent="0.5">
      <c r="A9" s="160"/>
      <c r="B9" s="18"/>
      <c r="C9" s="164"/>
      <c r="D9" s="165"/>
      <c r="E9" s="164"/>
      <c r="F9" s="165"/>
      <c r="G9" s="160"/>
      <c r="H9" s="22"/>
      <c r="I9" s="19" t="s">
        <v>3</v>
      </c>
      <c r="J9" s="19" t="s">
        <v>0</v>
      </c>
      <c r="K9" s="16"/>
      <c r="L9" s="19" t="s">
        <v>3</v>
      </c>
      <c r="M9" s="19" t="s">
        <v>45</v>
      </c>
      <c r="N9" s="20"/>
      <c r="O9" s="164"/>
      <c r="P9" s="165"/>
      <c r="Q9" s="160"/>
      <c r="R9" s="17"/>
      <c r="S9" s="164"/>
      <c r="T9" s="165"/>
      <c r="U9" s="160"/>
      <c r="V9" s="22"/>
      <c r="W9" s="160"/>
    </row>
    <row r="10" spans="1:23" s="117" customFormat="1" ht="30" customHeight="1" x14ac:dyDescent="0.25">
      <c r="A10" s="114" t="s">
        <v>97</v>
      </c>
      <c r="B10" s="17"/>
      <c r="C10" s="115">
        <v>0</v>
      </c>
      <c r="D10" s="115"/>
      <c r="E10" s="115">
        <v>0</v>
      </c>
      <c r="F10" s="115"/>
      <c r="G10" s="31">
        <v>0</v>
      </c>
      <c r="H10" s="116"/>
      <c r="I10" s="31">
        <v>340800</v>
      </c>
      <c r="J10" s="31">
        <v>4499744342</v>
      </c>
      <c r="L10" s="31">
        <v>0</v>
      </c>
      <c r="M10" s="31">
        <v>0</v>
      </c>
      <c r="O10" s="31">
        <v>340800</v>
      </c>
      <c r="P10" s="118"/>
      <c r="Q10" s="31">
        <v>13435</v>
      </c>
      <c r="R10" s="17"/>
      <c r="S10" s="115">
        <v>4499744342</v>
      </c>
      <c r="T10" s="17"/>
      <c r="U10" s="168">
        <v>4577789503</v>
      </c>
      <c r="V10" s="168"/>
      <c r="W10" s="119">
        <v>2.4199999999999999E-2</v>
      </c>
    </row>
    <row r="11" spans="1:23" s="117" customFormat="1" ht="30" customHeight="1" x14ac:dyDescent="0.25">
      <c r="A11" s="114" t="s">
        <v>98</v>
      </c>
      <c r="B11" s="17"/>
      <c r="C11" s="115">
        <v>2712011</v>
      </c>
      <c r="D11" s="115"/>
      <c r="E11" s="115">
        <v>28333501013</v>
      </c>
      <c r="F11" s="115"/>
      <c r="G11" s="31">
        <v>27469844328.033199</v>
      </c>
      <c r="H11" s="22"/>
      <c r="I11" s="31">
        <v>41289241</v>
      </c>
      <c r="J11" s="31">
        <v>425803313862</v>
      </c>
      <c r="K11" s="15"/>
      <c r="L11" s="120">
        <v>-41401515</v>
      </c>
      <c r="M11" s="31">
        <v>429458601270</v>
      </c>
      <c r="N11" s="15"/>
      <c r="O11" s="31">
        <v>2599737</v>
      </c>
      <c r="P11" s="17"/>
      <c r="Q11" s="31">
        <v>10268</v>
      </c>
      <c r="R11" s="17"/>
      <c r="S11" s="115">
        <v>26717125363</v>
      </c>
      <c r="T11" s="17"/>
      <c r="U11" s="168">
        <v>26662400273</v>
      </c>
      <c r="V11" s="168"/>
      <c r="W11" s="119">
        <v>0.14080000000000001</v>
      </c>
    </row>
    <row r="12" spans="1:23" s="117" customFormat="1" ht="30" customHeight="1" x14ac:dyDescent="0.25">
      <c r="A12" s="114" t="s">
        <v>99</v>
      </c>
      <c r="B12" s="17"/>
      <c r="C12" s="115">
        <v>1</v>
      </c>
      <c r="D12" s="115"/>
      <c r="E12" s="115">
        <v>10339</v>
      </c>
      <c r="F12" s="115"/>
      <c r="G12" s="31">
        <v>10458</v>
      </c>
      <c r="H12" s="22"/>
      <c r="I12" s="31"/>
      <c r="J12" s="31"/>
      <c r="K12" s="15"/>
      <c r="L12" s="120"/>
      <c r="M12" s="31"/>
      <c r="N12" s="15"/>
      <c r="O12" s="31">
        <v>1</v>
      </c>
      <c r="P12" s="17"/>
      <c r="Q12" s="31">
        <v>10653</v>
      </c>
      <c r="R12" s="17"/>
      <c r="S12" s="115">
        <v>10339</v>
      </c>
      <c r="T12" s="17"/>
      <c r="U12" s="168">
        <v>10651</v>
      </c>
      <c r="V12" s="168"/>
      <c r="W12" s="119">
        <v>0</v>
      </c>
    </row>
    <row r="13" spans="1:23" s="117" customFormat="1" ht="30" customHeight="1" x14ac:dyDescent="0.25">
      <c r="A13" s="114" t="s">
        <v>100</v>
      </c>
      <c r="B13" s="17"/>
      <c r="C13" s="158">
        <v>1281347</v>
      </c>
      <c r="D13" s="158"/>
      <c r="E13" s="31">
        <v>17518615998</v>
      </c>
      <c r="F13" s="115"/>
      <c r="G13" s="31">
        <v>17883355814.0215</v>
      </c>
      <c r="H13" s="22"/>
      <c r="I13" s="31">
        <v>2492317</v>
      </c>
      <c r="J13" s="31">
        <v>36126370664</v>
      </c>
      <c r="K13" s="15"/>
      <c r="L13" s="120">
        <v>-2550246</v>
      </c>
      <c r="M13" s="31">
        <v>37056966907</v>
      </c>
      <c r="N13" s="15"/>
      <c r="O13" s="31">
        <v>1223418</v>
      </c>
      <c r="P13" s="17"/>
      <c r="Q13" s="31">
        <v>14650</v>
      </c>
      <c r="R13" s="17"/>
      <c r="S13" s="115">
        <v>17450826393</v>
      </c>
      <c r="T13" s="17"/>
      <c r="U13" s="168">
        <v>17918816970</v>
      </c>
      <c r="V13" s="168"/>
      <c r="W13" s="119">
        <v>9.4700000000000006E-2</v>
      </c>
    </row>
    <row r="14" spans="1:23" s="117" customFormat="1" ht="30" customHeight="1" x14ac:dyDescent="0.25">
      <c r="A14" s="114" t="s">
        <v>101</v>
      </c>
      <c r="B14" s="118"/>
      <c r="C14" s="115">
        <v>3863049</v>
      </c>
      <c r="D14" s="115"/>
      <c r="E14" s="115">
        <v>43947578631</v>
      </c>
      <c r="F14" s="115"/>
      <c r="G14" s="31">
        <v>44087324900.316101</v>
      </c>
      <c r="H14" s="22"/>
      <c r="I14" s="31">
        <v>100319203</v>
      </c>
      <c r="J14" s="31">
        <v>1160233549664</v>
      </c>
      <c r="K14" s="15"/>
      <c r="L14" s="120">
        <v>-102155199</v>
      </c>
      <c r="M14" s="31">
        <v>1181813609655</v>
      </c>
      <c r="N14" s="15"/>
      <c r="O14" s="31">
        <v>2027053</v>
      </c>
      <c r="P14" s="17"/>
      <c r="Q14" s="31">
        <v>11656</v>
      </c>
      <c r="R14" s="17"/>
      <c r="S14" s="115">
        <v>23615803619</v>
      </c>
      <c r="T14" s="17"/>
      <c r="U14" s="168">
        <v>23626443743</v>
      </c>
      <c r="V14" s="168"/>
      <c r="W14" s="119">
        <v>0.12479999999999999</v>
      </c>
    </row>
    <row r="15" spans="1:23" s="117" customFormat="1" ht="30" customHeight="1" x14ac:dyDescent="0.25">
      <c r="A15" s="114" t="s">
        <v>83</v>
      </c>
      <c r="B15" s="118"/>
      <c r="C15" s="115">
        <v>103905</v>
      </c>
      <c r="D15" s="115"/>
      <c r="E15" s="115">
        <v>2495494276</v>
      </c>
      <c r="F15" s="115"/>
      <c r="G15" s="31">
        <v>2564206236.1659398</v>
      </c>
      <c r="H15" s="22"/>
      <c r="I15" s="31">
        <v>299680</v>
      </c>
      <c r="J15" s="31">
        <v>7499337154</v>
      </c>
      <c r="K15" s="15"/>
      <c r="L15" s="120">
        <v>-262850</v>
      </c>
      <c r="M15" s="31">
        <v>6599188804</v>
      </c>
      <c r="O15" s="31">
        <v>140735</v>
      </c>
      <c r="P15" s="17"/>
      <c r="Q15" s="31">
        <v>25220</v>
      </c>
      <c r="R15" s="118"/>
      <c r="S15" s="121">
        <v>3485319326</v>
      </c>
      <c r="T15" s="118"/>
      <c r="U15" s="167">
        <v>3548671199</v>
      </c>
      <c r="V15" s="167"/>
      <c r="W15" s="122">
        <v>1.8700000000000001E-2</v>
      </c>
    </row>
    <row r="16" spans="1:23" s="15" customFormat="1" ht="30" customHeight="1" thickBot="1" x14ac:dyDescent="0.3">
      <c r="A16" s="17" t="s">
        <v>2</v>
      </c>
      <c r="B16" s="17"/>
      <c r="C16" s="108">
        <f>SUM(C11:C15)</f>
        <v>7960313</v>
      </c>
      <c r="D16" s="17"/>
      <c r="E16" s="108">
        <f>SUM(E11:E15)</f>
        <v>92295200257</v>
      </c>
      <c r="F16" s="17"/>
      <c r="G16" s="109">
        <f>SUM(G11:G15)</f>
        <v>92004741736.536743</v>
      </c>
      <c r="H16" s="17"/>
      <c r="I16" s="110">
        <f>SUM(I11:I15)</f>
        <v>144400441</v>
      </c>
      <c r="J16" s="110">
        <f>SUM(J11:J15)</f>
        <v>1629662571344</v>
      </c>
      <c r="L16" s="111">
        <f>SUM(L11:L15)</f>
        <v>-146369810</v>
      </c>
      <c r="M16" s="110">
        <f>SUM(M11:M15)</f>
        <v>1654928366636</v>
      </c>
      <c r="O16" s="110">
        <f>SUM(O11:O15)</f>
        <v>5990944</v>
      </c>
      <c r="P16" s="17"/>
      <c r="Q16" s="22"/>
      <c r="R16" s="17"/>
      <c r="S16" s="108">
        <f>SUM(S10:S15)</f>
        <v>75768829382</v>
      </c>
      <c r="T16" s="17"/>
      <c r="U16" s="112">
        <f>SUM(U10:V15)</f>
        <v>76334132339</v>
      </c>
      <c r="V16" s="17"/>
      <c r="W16" s="113">
        <f>SUM(W10:W15)</f>
        <v>0.40320000000000006</v>
      </c>
    </row>
    <row r="17" s="2" customFormat="1" ht="30" customHeight="1" thickTop="1" x14ac:dyDescent="0.45"/>
    <row r="18" s="2" customFormat="1" ht="30" customHeight="1" x14ac:dyDescent="0.45"/>
    <row r="19" ht="30" customHeight="1" x14ac:dyDescent="0.4"/>
  </sheetData>
  <mergeCells count="30">
    <mergeCell ref="U15:V15"/>
    <mergeCell ref="U10:V10"/>
    <mergeCell ref="U11:V11"/>
    <mergeCell ref="U12:V12"/>
    <mergeCell ref="U13:V13"/>
    <mergeCell ref="U14:V14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A1:W1"/>
    <mergeCell ref="A2:W2"/>
    <mergeCell ref="A3:W3"/>
    <mergeCell ref="A4:W4"/>
    <mergeCell ref="A5:W5"/>
    <mergeCell ref="C13:D13"/>
    <mergeCell ref="W8:W9"/>
    <mergeCell ref="I8:J8"/>
    <mergeCell ref="L8:M8"/>
    <mergeCell ref="O8:O9"/>
    <mergeCell ref="P8:P9"/>
    <mergeCell ref="Q8:Q9"/>
    <mergeCell ref="S8:S9"/>
    <mergeCell ref="G8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U21"/>
  <sheetViews>
    <sheetView rightToLeft="1" zoomScaleNormal="100" zoomScaleSheetLayoutView="90" workbookViewId="0">
      <selection activeCell="A3" sqref="A3:U3"/>
    </sheetView>
  </sheetViews>
  <sheetFormatPr defaultRowHeight="15.75" x14ac:dyDescent="0.4"/>
  <cols>
    <col min="1" max="1" width="24.5703125" style="1" customWidth="1"/>
    <col min="2" max="2" width="0.7109375" style="1" customWidth="1"/>
    <col min="3" max="3" width="22.28515625" style="1" customWidth="1"/>
    <col min="4" max="4" width="0.7109375" style="1" customWidth="1"/>
    <col min="5" max="5" width="7" style="1" customWidth="1"/>
    <col min="6" max="6" width="0.7109375" style="1" customWidth="1"/>
    <col min="7" max="7" width="12.7109375" style="1" customWidth="1"/>
    <col min="8" max="8" width="0.7109375" style="1" customWidth="1"/>
    <col min="9" max="9" width="8.5703125" style="1" customWidth="1"/>
    <col min="10" max="10" width="0.5703125" style="1" customWidth="1"/>
    <col min="11" max="11" width="14.42578125" style="1" customWidth="1"/>
    <col min="12" max="12" width="0.7109375" style="1" customWidth="1"/>
    <col min="13" max="13" width="6.5703125" style="1" customWidth="1"/>
    <col min="14" max="14" width="11.5703125" style="1" customWidth="1"/>
    <col min="15" max="15" width="0.42578125" style="1" customWidth="1"/>
    <col min="16" max="16" width="5.28515625" style="1" customWidth="1"/>
    <col min="17" max="17" width="13.5703125" style="1" customWidth="1"/>
    <col min="18" max="18" width="0.42578125" style="1" customWidth="1"/>
    <col min="19" max="19" width="15" style="1" bestFit="1" customWidth="1"/>
    <col min="20" max="20" width="0.5703125" style="1" customWidth="1"/>
    <col min="21" max="21" width="11.85546875" style="1" customWidth="1"/>
    <col min="22" max="16384" width="9.140625" style="1"/>
  </cols>
  <sheetData>
    <row r="1" spans="1:21" ht="21" x14ac:dyDescent="0.55000000000000004">
      <c r="A1" s="148" t="s">
        <v>52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ht="21" x14ac:dyDescent="0.55000000000000004">
      <c r="A2" s="148" t="s">
        <v>46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ht="21" x14ac:dyDescent="0.55000000000000004">
      <c r="A3" s="148" t="s">
        <v>53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ht="2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5.5" x14ac:dyDescent="0.4">
      <c r="A5" s="154" t="s">
        <v>107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</row>
    <row r="6" spans="1:21" s="2" customFormat="1" ht="30" customHeight="1" x14ac:dyDescent="0.45"/>
    <row r="7" spans="1:21" s="49" customFormat="1" ht="30" customHeight="1" x14ac:dyDescent="0.55000000000000004">
      <c r="A7" s="50"/>
      <c r="C7" s="150" t="s">
        <v>11</v>
      </c>
      <c r="D7" s="150"/>
      <c r="E7" s="150"/>
      <c r="F7" s="150"/>
      <c r="G7" s="150"/>
      <c r="H7" s="150"/>
      <c r="I7" s="150"/>
      <c r="J7" s="57"/>
      <c r="K7" s="58" t="s">
        <v>56</v>
      </c>
      <c r="L7" s="59"/>
      <c r="M7" s="155" t="s">
        <v>7</v>
      </c>
      <c r="N7" s="155"/>
      <c r="O7" s="155"/>
      <c r="P7" s="155"/>
      <c r="Q7" s="155"/>
      <c r="R7" s="47"/>
      <c r="S7" s="150" t="s">
        <v>57</v>
      </c>
      <c r="T7" s="150"/>
      <c r="U7" s="150"/>
    </row>
    <row r="8" spans="1:21" s="47" customFormat="1" ht="30" customHeight="1" x14ac:dyDescent="0.55000000000000004">
      <c r="A8" s="149" t="s">
        <v>8</v>
      </c>
      <c r="B8" s="57"/>
      <c r="C8" s="180" t="s">
        <v>9</v>
      </c>
      <c r="D8" s="57"/>
      <c r="E8" s="180" t="s">
        <v>10</v>
      </c>
      <c r="F8" s="57"/>
      <c r="G8" s="180" t="s">
        <v>29</v>
      </c>
      <c r="H8" s="57"/>
      <c r="I8" s="180" t="s">
        <v>77</v>
      </c>
      <c r="J8" s="149"/>
      <c r="K8" s="152" t="s">
        <v>6</v>
      </c>
      <c r="L8" s="57"/>
      <c r="M8" s="182" t="s">
        <v>31</v>
      </c>
      <c r="N8" s="182"/>
      <c r="O8" s="13"/>
      <c r="P8" s="182" t="s">
        <v>32</v>
      </c>
      <c r="Q8" s="182"/>
      <c r="S8" s="179" t="s">
        <v>6</v>
      </c>
      <c r="T8" s="149"/>
      <c r="U8" s="149" t="s">
        <v>21</v>
      </c>
    </row>
    <row r="9" spans="1:21" s="47" customFormat="1" ht="30" customHeight="1" x14ac:dyDescent="0.55000000000000004">
      <c r="A9" s="150"/>
      <c r="B9" s="57"/>
      <c r="C9" s="181"/>
      <c r="D9" s="57"/>
      <c r="E9" s="181"/>
      <c r="F9" s="57"/>
      <c r="G9" s="181"/>
      <c r="H9" s="57"/>
      <c r="I9" s="181"/>
      <c r="J9" s="149"/>
      <c r="K9" s="153"/>
      <c r="L9" s="57"/>
      <c r="M9" s="183"/>
      <c r="N9" s="183"/>
      <c r="P9" s="183"/>
      <c r="Q9" s="183"/>
      <c r="S9" s="153"/>
      <c r="T9" s="149"/>
      <c r="U9" s="150"/>
    </row>
    <row r="10" spans="1:21" s="49" customFormat="1" ht="30" customHeight="1" x14ac:dyDescent="0.45">
      <c r="A10" s="53" t="s">
        <v>63</v>
      </c>
      <c r="B10" s="65"/>
      <c r="C10" s="172" t="s">
        <v>65</v>
      </c>
      <c r="D10" s="172"/>
      <c r="E10" s="174" t="s">
        <v>70</v>
      </c>
      <c r="F10" s="65"/>
      <c r="G10" s="34" t="s">
        <v>71</v>
      </c>
      <c r="H10" s="65"/>
      <c r="I10" s="170">
        <v>0.05</v>
      </c>
      <c r="J10" s="66"/>
      <c r="K10" s="23">
        <v>4165352</v>
      </c>
      <c r="L10" s="65"/>
      <c r="M10" s="176">
        <v>17613</v>
      </c>
      <c r="N10" s="176"/>
      <c r="P10" s="184" t="s">
        <v>76</v>
      </c>
      <c r="Q10" s="184"/>
      <c r="S10" s="67">
        <v>4182965</v>
      </c>
      <c r="T10" s="66"/>
      <c r="U10" s="68">
        <v>2.209551095613121E-5</v>
      </c>
    </row>
    <row r="11" spans="1:21" s="49" customFormat="1" ht="30" customHeight="1" x14ac:dyDescent="0.45">
      <c r="A11" s="65" t="s">
        <v>64</v>
      </c>
      <c r="B11" s="65"/>
      <c r="C11" s="173" t="s">
        <v>67</v>
      </c>
      <c r="D11" s="173"/>
      <c r="E11" s="175"/>
      <c r="F11" s="65"/>
      <c r="G11" s="34" t="s">
        <v>72</v>
      </c>
      <c r="H11" s="65"/>
      <c r="I11" s="171"/>
      <c r="J11" s="66"/>
      <c r="K11" s="24">
        <v>35503090</v>
      </c>
      <c r="L11" s="65"/>
      <c r="M11" s="177">
        <v>435579486927</v>
      </c>
      <c r="N11" s="177"/>
      <c r="P11" s="177">
        <v>428459783140</v>
      </c>
      <c r="Q11" s="177"/>
      <c r="S11" s="67">
        <v>7155206877</v>
      </c>
      <c r="T11" s="66"/>
      <c r="U11" s="71">
        <v>3.7795666935807229E-2</v>
      </c>
    </row>
    <row r="12" spans="1:21" s="49" customFormat="1" ht="30" customHeight="1" x14ac:dyDescent="0.45">
      <c r="A12" s="65" t="s">
        <v>64</v>
      </c>
      <c r="B12" s="65"/>
      <c r="C12" s="173" t="s">
        <v>69</v>
      </c>
      <c r="D12" s="173"/>
      <c r="E12" s="175"/>
      <c r="F12" s="65"/>
      <c r="G12" s="34" t="s">
        <v>73</v>
      </c>
      <c r="H12" s="65"/>
      <c r="I12" s="171"/>
      <c r="J12" s="66"/>
      <c r="K12" s="24">
        <v>1487308</v>
      </c>
      <c r="L12" s="65"/>
      <c r="M12" s="177">
        <v>37660311437</v>
      </c>
      <c r="N12" s="177"/>
      <c r="P12" s="177">
        <v>37660580000</v>
      </c>
      <c r="Q12" s="177"/>
      <c r="S12" s="72">
        <v>1218745</v>
      </c>
      <c r="T12" s="66"/>
      <c r="U12" s="71">
        <v>6.4377286207821801E-6</v>
      </c>
    </row>
    <row r="13" spans="1:21" s="49" customFormat="1" ht="30" customHeight="1" x14ac:dyDescent="0.45">
      <c r="A13" s="65" t="s">
        <v>64</v>
      </c>
      <c r="B13" s="65"/>
      <c r="C13" s="173" t="s">
        <v>66</v>
      </c>
      <c r="D13" s="173"/>
      <c r="E13" s="175"/>
      <c r="F13" s="65"/>
      <c r="G13" s="34" t="s">
        <v>74</v>
      </c>
      <c r="H13" s="65"/>
      <c r="I13" s="171"/>
      <c r="J13" s="66"/>
      <c r="K13" s="24">
        <v>8855319</v>
      </c>
      <c r="L13" s="65"/>
      <c r="M13" s="177">
        <v>556426361208</v>
      </c>
      <c r="N13" s="177"/>
      <c r="P13" s="177">
        <v>555617041409</v>
      </c>
      <c r="Q13" s="177"/>
      <c r="S13" s="72">
        <v>818175118</v>
      </c>
      <c r="T13" s="66"/>
      <c r="U13" s="71">
        <v>4.321814139922984E-3</v>
      </c>
    </row>
    <row r="14" spans="1:21" s="49" customFormat="1" ht="30" customHeight="1" x14ac:dyDescent="0.45">
      <c r="A14" s="65" t="s">
        <v>64</v>
      </c>
      <c r="B14" s="65"/>
      <c r="C14" s="173" t="s">
        <v>68</v>
      </c>
      <c r="D14" s="173"/>
      <c r="E14" s="175"/>
      <c r="F14" s="65"/>
      <c r="G14" s="34" t="s">
        <v>75</v>
      </c>
      <c r="H14" s="65"/>
      <c r="I14" s="171"/>
      <c r="J14" s="66"/>
      <c r="K14" s="25">
        <v>5000918300</v>
      </c>
      <c r="L14" s="65"/>
      <c r="M14" s="178">
        <v>45052</v>
      </c>
      <c r="N14" s="178"/>
      <c r="P14" s="178">
        <v>4990280000</v>
      </c>
      <c r="Q14" s="178"/>
      <c r="S14" s="73">
        <v>10683352</v>
      </c>
      <c r="T14" s="66"/>
      <c r="U14" s="74">
        <v>5.6432248695412528E-5</v>
      </c>
    </row>
    <row r="15" spans="1:21" s="47" customFormat="1" ht="30" customHeight="1" thickBot="1" x14ac:dyDescent="0.6">
      <c r="A15" s="50" t="s">
        <v>2</v>
      </c>
      <c r="B15" s="57"/>
      <c r="C15" s="57"/>
      <c r="D15" s="57"/>
      <c r="E15" s="57"/>
      <c r="F15" s="57"/>
      <c r="G15" s="57"/>
      <c r="H15" s="57"/>
      <c r="I15" s="57"/>
      <c r="J15" s="50"/>
      <c r="K15" s="75">
        <f>SUM(K10:K14)</f>
        <v>5050929369</v>
      </c>
      <c r="L15" s="76"/>
      <c r="M15" s="169">
        <f>SUM(M10:N14)</f>
        <v>1029666222237</v>
      </c>
      <c r="N15" s="169"/>
      <c r="O15" s="46"/>
      <c r="P15" s="169">
        <f>SUM(P10:Q14)</f>
        <v>1026727684549</v>
      </c>
      <c r="Q15" s="169"/>
      <c r="R15" s="46"/>
      <c r="S15" s="75">
        <f>SUM(S10:S14)</f>
        <v>7989467057</v>
      </c>
      <c r="T15" s="50"/>
      <c r="U15" s="77">
        <f>SUM(U10:U14)</f>
        <v>4.2202446564002537E-2</v>
      </c>
    </row>
    <row r="16" spans="1:21" ht="30" customHeight="1" thickTop="1" x14ac:dyDescent="0.4"/>
    <row r="17" spans="5:11" ht="30" customHeight="1" x14ac:dyDescent="0.4">
      <c r="K17" s="26"/>
    </row>
    <row r="18" spans="5:11" ht="30" customHeight="1" x14ac:dyDescent="0.4"/>
    <row r="19" spans="5:11" ht="30" customHeight="1" x14ac:dyDescent="0.4">
      <c r="E19" s="1" t="s">
        <v>50</v>
      </c>
    </row>
    <row r="20" spans="5:11" ht="30" customHeight="1" x14ac:dyDescent="0.4"/>
    <row r="21" spans="5:11" ht="30" customHeight="1" x14ac:dyDescent="0.4"/>
  </sheetData>
  <mergeCells count="38">
    <mergeCell ref="P14:Q14"/>
    <mergeCell ref="C7:I7"/>
    <mergeCell ref="M7:Q7"/>
    <mergeCell ref="M8:N9"/>
    <mergeCell ref="P8:Q9"/>
    <mergeCell ref="P13:Q13"/>
    <mergeCell ref="P10:Q10"/>
    <mergeCell ref="A1:U1"/>
    <mergeCell ref="A2:U2"/>
    <mergeCell ref="A3:U3"/>
    <mergeCell ref="U8:U9"/>
    <mergeCell ref="A5:U5"/>
    <mergeCell ref="S7:U7"/>
    <mergeCell ref="S8:S9"/>
    <mergeCell ref="T8:T9"/>
    <mergeCell ref="A8:A9"/>
    <mergeCell ref="J8:J9"/>
    <mergeCell ref="K8:K9"/>
    <mergeCell ref="C8:C9"/>
    <mergeCell ref="E8:E9"/>
    <mergeCell ref="G8:G9"/>
    <mergeCell ref="I8:I9"/>
    <mergeCell ref="M15:N15"/>
    <mergeCell ref="P15:Q15"/>
    <mergeCell ref="I10:I14"/>
    <mergeCell ref="C10:D10"/>
    <mergeCell ref="C11:D11"/>
    <mergeCell ref="C12:D12"/>
    <mergeCell ref="C13:D13"/>
    <mergeCell ref="C14:D14"/>
    <mergeCell ref="E10:E14"/>
    <mergeCell ref="M10:N10"/>
    <mergeCell ref="M11:N11"/>
    <mergeCell ref="M12:N12"/>
    <mergeCell ref="M13:N13"/>
    <mergeCell ref="M14:N14"/>
    <mergeCell ref="P11:Q11"/>
    <mergeCell ref="P12:Q12"/>
  </mergeCells>
  <pageMargins left="0.7" right="0.7" top="0.75" bottom="0.75" header="0.3" footer="0.3"/>
  <pageSetup scale="81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14"/>
  <sheetViews>
    <sheetView rightToLeft="1" workbookViewId="0">
      <selection activeCell="B9" sqref="B9:B12"/>
    </sheetView>
  </sheetViews>
  <sheetFormatPr defaultRowHeight="15" x14ac:dyDescent="0.25"/>
  <cols>
    <col min="1" max="1" width="17.140625" customWidth="1"/>
    <col min="2" max="2" width="12.7109375" customWidth="1"/>
    <col min="3" max="3" width="0.85546875" customWidth="1"/>
    <col min="4" max="4" width="7.28515625" customWidth="1"/>
    <col min="5" max="5" width="1.28515625" customWidth="1"/>
    <col min="6" max="6" width="10.7109375" customWidth="1"/>
    <col min="7" max="7" width="1" customWidth="1"/>
    <col min="8" max="8" width="9.28515625" bestFit="1" customWidth="1"/>
    <col min="9" max="9" width="0.85546875" customWidth="1"/>
    <col min="10" max="10" width="10.42578125" customWidth="1"/>
    <col min="11" max="11" width="0.7109375" customWidth="1"/>
    <col min="12" max="12" width="9.42578125" customWidth="1"/>
    <col min="13" max="13" width="0.7109375" customWidth="1"/>
    <col min="14" max="14" width="15.140625" bestFit="1" customWidth="1"/>
    <col min="15" max="15" width="0.5703125" customWidth="1"/>
    <col min="16" max="16" width="10.5703125" customWidth="1"/>
    <col min="17" max="17" width="0.5703125" customWidth="1"/>
    <col min="18" max="18" width="14.85546875" customWidth="1"/>
  </cols>
  <sheetData>
    <row r="1" spans="1:18" ht="19.5" x14ac:dyDescent="0.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19.5" x14ac:dyDescent="0.5">
      <c r="A2" s="186" t="s">
        <v>48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18" ht="19.5" x14ac:dyDescent="0.5">
      <c r="A3" s="186" t="s">
        <v>55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1:18" ht="19.5" x14ac:dyDescent="0.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25.5" x14ac:dyDescent="0.25">
      <c r="A5" s="154" t="s">
        <v>116</v>
      </c>
      <c r="B5" s="154"/>
      <c r="C5" s="154"/>
      <c r="D5" s="154"/>
      <c r="E5" s="154"/>
      <c r="F5" s="154"/>
      <c r="G5" s="154"/>
      <c r="H5" s="154"/>
      <c r="I5" s="7"/>
    </row>
    <row r="6" spans="1:18" ht="37.5" customHeight="1" x14ac:dyDescent="0.45">
      <c r="A6" s="10"/>
      <c r="B6" s="190"/>
      <c r="C6" s="190"/>
      <c r="D6" s="190"/>
      <c r="E6" s="190"/>
      <c r="F6" s="190"/>
      <c r="G6" s="2"/>
      <c r="H6" s="185" t="s">
        <v>79</v>
      </c>
      <c r="I6" s="185"/>
      <c r="J6" s="185"/>
      <c r="K6" s="185"/>
      <c r="L6" s="185"/>
      <c r="M6" s="2"/>
      <c r="N6" s="185" t="s">
        <v>80</v>
      </c>
      <c r="O6" s="185"/>
      <c r="P6" s="185"/>
      <c r="Q6" s="185"/>
      <c r="R6" s="185"/>
    </row>
    <row r="7" spans="1:18" ht="39" customHeight="1" x14ac:dyDescent="0.5">
      <c r="A7" s="15" t="s">
        <v>33</v>
      </c>
      <c r="B7" s="27" t="s">
        <v>36</v>
      </c>
      <c r="C7" s="21"/>
      <c r="D7" s="27" t="s">
        <v>22</v>
      </c>
      <c r="E7" s="21"/>
      <c r="F7" s="27" t="s">
        <v>30</v>
      </c>
      <c r="G7" s="21"/>
      <c r="H7" s="27" t="s">
        <v>49</v>
      </c>
      <c r="I7" s="21"/>
      <c r="J7" s="27" t="s">
        <v>35</v>
      </c>
      <c r="K7" s="21"/>
      <c r="L7" s="27" t="s">
        <v>37</v>
      </c>
      <c r="M7" s="20"/>
      <c r="N7" s="27" t="s">
        <v>49</v>
      </c>
      <c r="O7" s="21"/>
      <c r="P7" s="27" t="s">
        <v>35</v>
      </c>
      <c r="Q7" s="21"/>
      <c r="R7" s="27" t="s">
        <v>37</v>
      </c>
    </row>
    <row r="8" spans="1:18" s="55" customFormat="1" ht="30" customHeight="1" x14ac:dyDescent="0.45">
      <c r="A8" s="53" t="s">
        <v>58</v>
      </c>
      <c r="B8" s="54" t="s">
        <v>121</v>
      </c>
      <c r="C8" s="54"/>
      <c r="D8" s="187" t="s">
        <v>81</v>
      </c>
      <c r="E8" s="54"/>
      <c r="F8" s="189">
        <v>0.05</v>
      </c>
      <c r="G8" s="54"/>
      <c r="H8" s="5" t="s">
        <v>15</v>
      </c>
      <c r="I8" s="54"/>
      <c r="J8" s="5" t="s">
        <v>15</v>
      </c>
      <c r="K8" s="54"/>
      <c r="L8" s="5" t="s">
        <v>15</v>
      </c>
      <c r="M8" s="49"/>
      <c r="N8" s="37">
        <v>2223222190</v>
      </c>
      <c r="O8" s="54"/>
      <c r="P8" s="5" t="s">
        <v>15</v>
      </c>
      <c r="Q8" s="54"/>
      <c r="R8" s="37">
        <f>N8</f>
        <v>2223222190</v>
      </c>
    </row>
    <row r="9" spans="1:18" s="55" customFormat="1" ht="30" customHeight="1" x14ac:dyDescent="0.45">
      <c r="A9" s="53" t="s">
        <v>59</v>
      </c>
      <c r="B9" s="54" t="s">
        <v>57</v>
      </c>
      <c r="C9" s="54"/>
      <c r="D9" s="188"/>
      <c r="E9" s="54"/>
      <c r="F9" s="188"/>
      <c r="G9" s="54"/>
      <c r="H9" s="37">
        <v>24606</v>
      </c>
      <c r="I9" s="54"/>
      <c r="J9" s="5" t="s">
        <v>15</v>
      </c>
      <c r="K9" s="54"/>
      <c r="L9" s="37">
        <f>H9</f>
        <v>24606</v>
      </c>
      <c r="M9" s="49"/>
      <c r="N9" s="37">
        <v>67763</v>
      </c>
      <c r="O9" s="54"/>
      <c r="P9" s="5" t="s">
        <v>15</v>
      </c>
      <c r="Q9" s="54"/>
      <c r="R9" s="37">
        <f>N9</f>
        <v>67763</v>
      </c>
    </row>
    <row r="10" spans="1:18" s="55" customFormat="1" ht="30" customHeight="1" x14ac:dyDescent="0.45">
      <c r="A10" s="53" t="s">
        <v>60</v>
      </c>
      <c r="B10" s="54" t="s">
        <v>57</v>
      </c>
      <c r="C10" s="54"/>
      <c r="D10" s="188"/>
      <c r="E10" s="54"/>
      <c r="F10" s="188"/>
      <c r="G10" s="54"/>
      <c r="H10" s="37">
        <v>5139</v>
      </c>
      <c r="I10" s="54"/>
      <c r="J10" s="5" t="s">
        <v>15</v>
      </c>
      <c r="K10" s="54"/>
      <c r="L10" s="37">
        <f>H10</f>
        <v>5139</v>
      </c>
      <c r="M10" s="49"/>
      <c r="N10" s="37">
        <v>16342</v>
      </c>
      <c r="O10" s="54"/>
      <c r="P10" s="5" t="s">
        <v>15</v>
      </c>
      <c r="Q10" s="54"/>
      <c r="R10" s="37">
        <f>N10</f>
        <v>16342</v>
      </c>
    </row>
    <row r="11" spans="1:18" s="55" customFormat="1" ht="30" customHeight="1" x14ac:dyDescent="0.45">
      <c r="A11" s="53" t="s">
        <v>61</v>
      </c>
      <c r="B11" s="54" t="s">
        <v>57</v>
      </c>
      <c r="C11" s="49"/>
      <c r="D11" s="188"/>
      <c r="E11" s="49"/>
      <c r="F11" s="188"/>
      <c r="G11" s="49"/>
      <c r="H11" s="38">
        <v>4863</v>
      </c>
      <c r="I11" s="49"/>
      <c r="J11" s="5" t="s">
        <v>15</v>
      </c>
      <c r="K11" s="49"/>
      <c r="L11" s="37">
        <f>H11</f>
        <v>4863</v>
      </c>
      <c r="M11" s="49"/>
      <c r="N11" s="37">
        <v>21397</v>
      </c>
      <c r="O11" s="49"/>
      <c r="P11" s="5" t="s">
        <v>15</v>
      </c>
      <c r="Q11" s="49"/>
      <c r="R11" s="37">
        <f>N11</f>
        <v>21397</v>
      </c>
    </row>
    <row r="12" spans="1:18" s="55" customFormat="1" ht="30" customHeight="1" x14ac:dyDescent="0.45">
      <c r="A12" s="53" t="s">
        <v>62</v>
      </c>
      <c r="B12" s="54" t="s">
        <v>57</v>
      </c>
      <c r="C12" s="49"/>
      <c r="D12" s="188"/>
      <c r="E12" s="49"/>
      <c r="F12" s="188"/>
      <c r="G12" s="49"/>
      <c r="H12" s="39">
        <v>45052</v>
      </c>
      <c r="I12" s="49"/>
      <c r="J12" s="35" t="s">
        <v>15</v>
      </c>
      <c r="K12" s="49"/>
      <c r="L12" s="40">
        <f>H12</f>
        <v>45052</v>
      </c>
      <c r="M12" s="49"/>
      <c r="N12" s="40">
        <v>45052</v>
      </c>
      <c r="O12" s="49"/>
      <c r="P12" s="35" t="s">
        <v>15</v>
      </c>
      <c r="Q12" s="49"/>
      <c r="R12" s="40">
        <f>N12</f>
        <v>45052</v>
      </c>
    </row>
    <row r="13" spans="1:18" s="55" customFormat="1" ht="30" customHeight="1" thickBot="1" x14ac:dyDescent="0.6">
      <c r="A13" s="50" t="s">
        <v>2</v>
      </c>
      <c r="B13" s="49"/>
      <c r="C13" s="49"/>
      <c r="D13" s="49"/>
      <c r="E13" s="49"/>
      <c r="F13" s="49"/>
      <c r="G13" s="49"/>
      <c r="H13" s="52">
        <f>SUM(H9:H12)</f>
        <v>79660</v>
      </c>
      <c r="I13" s="47"/>
      <c r="J13" s="56" t="s">
        <v>15</v>
      </c>
      <c r="K13" s="47"/>
      <c r="L13" s="52">
        <f>SUM(L9:L12)</f>
        <v>79660</v>
      </c>
      <c r="M13" s="47"/>
      <c r="N13" s="52">
        <f>SUM(N8:N12)</f>
        <v>2223372744</v>
      </c>
      <c r="O13" s="47"/>
      <c r="P13" s="56" t="s">
        <v>15</v>
      </c>
      <c r="Q13" s="47"/>
      <c r="R13" s="52">
        <f>SUM(R8:R12)</f>
        <v>2223372744</v>
      </c>
    </row>
    <row r="14" spans="1:18" ht="18.75" thickTop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</sheetData>
  <mergeCells count="9">
    <mergeCell ref="N6:R6"/>
    <mergeCell ref="A1:R1"/>
    <mergeCell ref="A2:R2"/>
    <mergeCell ref="A3:R3"/>
    <mergeCell ref="D8:D12"/>
    <mergeCell ref="F8:F12"/>
    <mergeCell ref="A5:H5"/>
    <mergeCell ref="B6:F6"/>
    <mergeCell ref="H6:L6"/>
  </mergeCells>
  <phoneticPr fontId="37" type="noConversion"/>
  <pageMargins left="0.7" right="0.7" top="0.75" bottom="0.75" header="0.3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R22"/>
  <sheetViews>
    <sheetView rightToLeft="1" workbookViewId="0">
      <selection activeCell="L11" sqref="L11"/>
    </sheetView>
  </sheetViews>
  <sheetFormatPr defaultRowHeight="15" x14ac:dyDescent="0.25"/>
  <cols>
    <col min="1" max="1" width="26.42578125" customWidth="1"/>
    <col min="2" max="2" width="12.42578125" customWidth="1"/>
    <col min="3" max="3" width="1" customWidth="1"/>
    <col min="4" max="4" width="19.140625" customWidth="1"/>
    <col min="5" max="5" width="0.5703125" customWidth="1"/>
    <col min="6" max="6" width="18.42578125" bestFit="1" customWidth="1"/>
    <col min="7" max="7" width="0.85546875" customWidth="1"/>
    <col min="8" max="8" width="16" customWidth="1"/>
    <col min="9" max="9" width="0.5703125" customWidth="1"/>
    <col min="10" max="10" width="13.42578125" customWidth="1"/>
    <col min="11" max="11" width="0.42578125" customWidth="1"/>
    <col min="12" max="12" width="19" bestFit="1" customWidth="1"/>
    <col min="13" max="13" width="0.42578125" customWidth="1"/>
    <col min="14" max="14" width="19.42578125" bestFit="1" customWidth="1"/>
    <col min="15" max="15" width="0.5703125" customWidth="1"/>
    <col min="16" max="16" width="19.5703125" customWidth="1"/>
    <col min="17" max="17" width="23.5703125" customWidth="1"/>
  </cols>
  <sheetData>
    <row r="1" spans="1:18" ht="19.5" x14ac:dyDescent="0.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8" ht="19.5" x14ac:dyDescent="0.5">
      <c r="A2" s="186" t="s">
        <v>48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8" ht="19.5" x14ac:dyDescent="0.5">
      <c r="A3" s="186" t="s">
        <v>55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</row>
    <row r="4" spans="1:18" ht="19.5" x14ac:dyDescent="0.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8" ht="25.5" x14ac:dyDescent="0.25">
      <c r="A5" s="154" t="s">
        <v>117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8" s="2" customFormat="1" ht="29.25" customHeight="1" x14ac:dyDescent="0.45">
      <c r="B6" s="185" t="s">
        <v>79</v>
      </c>
      <c r="C6" s="185"/>
      <c r="D6" s="185"/>
      <c r="E6" s="185"/>
      <c r="F6" s="185"/>
      <c r="G6" s="185"/>
      <c r="H6" s="185"/>
      <c r="J6" s="185" t="s">
        <v>80</v>
      </c>
      <c r="K6" s="185"/>
      <c r="L6" s="185"/>
      <c r="M6" s="185"/>
      <c r="N6" s="185"/>
      <c r="O6" s="185"/>
      <c r="P6" s="185"/>
    </row>
    <row r="7" spans="1:18" s="20" customFormat="1" ht="39" x14ac:dyDescent="0.5">
      <c r="A7" s="15" t="s">
        <v>33</v>
      </c>
      <c r="B7" s="28" t="s">
        <v>3</v>
      </c>
      <c r="C7" s="29"/>
      <c r="D7" s="27" t="s">
        <v>41</v>
      </c>
      <c r="E7" s="15"/>
      <c r="F7" s="28" t="s">
        <v>38</v>
      </c>
      <c r="G7" s="15"/>
      <c r="H7" s="27" t="s">
        <v>42</v>
      </c>
      <c r="I7" s="16"/>
      <c r="J7" s="28" t="s">
        <v>3</v>
      </c>
      <c r="K7" s="15"/>
      <c r="L7" s="27" t="s">
        <v>20</v>
      </c>
      <c r="M7" s="15"/>
      <c r="N7" s="28" t="s">
        <v>38</v>
      </c>
      <c r="O7" s="15"/>
      <c r="P7" s="27" t="s">
        <v>42</v>
      </c>
    </row>
    <row r="8" spans="1:18" s="47" customFormat="1" ht="30" customHeight="1" x14ac:dyDescent="0.55000000000000004">
      <c r="A8" s="5" t="s">
        <v>83</v>
      </c>
      <c r="B8" s="37">
        <v>262850</v>
      </c>
      <c r="C8" s="43"/>
      <c r="D8" s="23">
        <v>6599188804</v>
      </c>
      <c r="E8" s="44"/>
      <c r="F8" s="37">
        <v>6509512104</v>
      </c>
      <c r="G8" s="44"/>
      <c r="H8" s="37">
        <f>D8-F8</f>
        <v>89676700</v>
      </c>
      <c r="I8" s="44"/>
      <c r="J8" s="45">
        <v>1718319</v>
      </c>
      <c r="K8" s="44"/>
      <c r="L8" s="30">
        <v>41031046575</v>
      </c>
      <c r="M8" s="44"/>
      <c r="N8" s="30">
        <v>40375129294</v>
      </c>
      <c r="O8" s="44"/>
      <c r="P8" s="37">
        <f>L8-N8</f>
        <v>655917281</v>
      </c>
      <c r="Q8" s="46"/>
      <c r="R8" s="46"/>
    </row>
    <row r="9" spans="1:18" s="47" customFormat="1" ht="30" customHeight="1" x14ac:dyDescent="0.55000000000000004">
      <c r="A9" s="5" t="s">
        <v>84</v>
      </c>
      <c r="B9" s="37">
        <v>2550246</v>
      </c>
      <c r="C9" s="44"/>
      <c r="D9" s="24">
        <v>37056966907</v>
      </c>
      <c r="E9" s="44"/>
      <c r="F9" s="37">
        <v>36194160269</v>
      </c>
      <c r="G9" s="44"/>
      <c r="H9" s="37">
        <f t="shared" ref="H9:H13" si="0">D9-F9</f>
        <v>862806638</v>
      </c>
      <c r="I9" s="44"/>
      <c r="J9" s="37">
        <v>17546458</v>
      </c>
      <c r="K9" s="44"/>
      <c r="L9" s="31">
        <v>243413724143</v>
      </c>
      <c r="M9" s="44"/>
      <c r="N9" s="31">
        <v>243313068508</v>
      </c>
      <c r="O9" s="44"/>
      <c r="P9" s="37">
        <f t="shared" ref="P9:P13" si="1">L9-N9</f>
        <v>100655635</v>
      </c>
      <c r="Q9" s="46"/>
      <c r="R9" s="46"/>
    </row>
    <row r="10" spans="1:18" s="47" customFormat="1" ht="30" customHeight="1" x14ac:dyDescent="0.55000000000000004">
      <c r="A10" s="5" t="s">
        <v>88</v>
      </c>
      <c r="B10" s="5" t="s">
        <v>15</v>
      </c>
      <c r="C10" s="44"/>
      <c r="D10" s="5" t="s">
        <v>15</v>
      </c>
      <c r="E10" s="44"/>
      <c r="F10" s="5" t="s">
        <v>15</v>
      </c>
      <c r="G10" s="44"/>
      <c r="H10" s="5" t="s">
        <v>15</v>
      </c>
      <c r="I10" s="44"/>
      <c r="J10" s="37">
        <v>2643199</v>
      </c>
      <c r="K10" s="43"/>
      <c r="L10" s="31">
        <v>26873552163</v>
      </c>
      <c r="M10" s="43"/>
      <c r="N10" s="31">
        <v>26836852668</v>
      </c>
      <c r="O10" s="43"/>
      <c r="P10" s="37">
        <f t="shared" si="1"/>
        <v>36699495</v>
      </c>
      <c r="Q10" s="46"/>
      <c r="R10" s="46"/>
    </row>
    <row r="11" spans="1:18" s="47" customFormat="1" ht="30" customHeight="1" x14ac:dyDescent="0.55000000000000004">
      <c r="A11" s="5" t="s">
        <v>82</v>
      </c>
      <c r="B11" s="37">
        <v>118814</v>
      </c>
      <c r="C11" s="44"/>
      <c r="D11" s="24">
        <v>457930105</v>
      </c>
      <c r="E11" s="44"/>
      <c r="F11" s="37">
        <v>448780470</v>
      </c>
      <c r="G11" s="44"/>
      <c r="H11" s="37">
        <f t="shared" si="0"/>
        <v>9149635</v>
      </c>
      <c r="I11" s="44"/>
      <c r="J11" s="37">
        <v>118814</v>
      </c>
      <c r="K11" s="44"/>
      <c r="L11" s="31">
        <v>457930105</v>
      </c>
      <c r="M11" s="44"/>
      <c r="N11" s="31">
        <v>448780470</v>
      </c>
      <c r="O11" s="44"/>
      <c r="P11" s="37">
        <f t="shared" si="1"/>
        <v>9149635</v>
      </c>
      <c r="Q11" s="46"/>
      <c r="R11" s="46"/>
    </row>
    <row r="12" spans="1:18" s="47" customFormat="1" ht="30" customHeight="1" x14ac:dyDescent="0.55000000000000004">
      <c r="A12" s="5" t="s">
        <v>85</v>
      </c>
      <c r="B12" s="37">
        <v>102155199</v>
      </c>
      <c r="C12" s="44"/>
      <c r="D12" s="24">
        <v>1181813609655</v>
      </c>
      <c r="E12" s="44"/>
      <c r="F12" s="37">
        <v>1180565324676</v>
      </c>
      <c r="G12" s="44"/>
      <c r="H12" s="37">
        <f t="shared" si="0"/>
        <v>1248284979</v>
      </c>
      <c r="I12" s="44"/>
      <c r="J12" s="37">
        <v>316132935</v>
      </c>
      <c r="K12" s="44"/>
      <c r="L12" s="31">
        <v>3582891164815</v>
      </c>
      <c r="M12" s="44"/>
      <c r="N12" s="31">
        <v>3579940818951</v>
      </c>
      <c r="O12" s="44"/>
      <c r="P12" s="37">
        <f t="shared" si="1"/>
        <v>2950345864</v>
      </c>
      <c r="Q12" s="46"/>
      <c r="R12" s="46"/>
    </row>
    <row r="13" spans="1:18" s="49" customFormat="1" ht="30" customHeight="1" x14ac:dyDescent="0.55000000000000004">
      <c r="A13" s="5" t="s">
        <v>86</v>
      </c>
      <c r="B13" s="37">
        <v>41401515</v>
      </c>
      <c r="C13" s="43"/>
      <c r="D13" s="33">
        <v>429458601270</v>
      </c>
      <c r="E13" s="43"/>
      <c r="F13" s="40">
        <v>427419767524</v>
      </c>
      <c r="G13" s="43"/>
      <c r="H13" s="40">
        <f t="shared" si="0"/>
        <v>2038833746</v>
      </c>
      <c r="I13" s="43"/>
      <c r="J13" s="40">
        <v>76776813</v>
      </c>
      <c r="K13" s="43"/>
      <c r="L13" s="33">
        <v>829846521102</v>
      </c>
      <c r="M13" s="43"/>
      <c r="N13" s="32">
        <v>831162785632</v>
      </c>
      <c r="O13" s="43"/>
      <c r="P13" s="48">
        <f t="shared" si="1"/>
        <v>-1316264530</v>
      </c>
      <c r="Q13" s="46"/>
      <c r="R13" s="46"/>
    </row>
    <row r="14" spans="1:18" s="47" customFormat="1" ht="30" customHeight="1" thickBot="1" x14ac:dyDescent="0.6">
      <c r="A14" s="50" t="s">
        <v>2</v>
      </c>
      <c r="B14" s="51">
        <f>SUM(B8:B13)</f>
        <v>146488624</v>
      </c>
      <c r="C14" s="44"/>
      <c r="D14" s="52">
        <f>SUM(D8:D13)</f>
        <v>1655386296741</v>
      </c>
      <c r="E14" s="44"/>
      <c r="F14" s="52">
        <f>SUM(F8:F13)</f>
        <v>1651137545043</v>
      </c>
      <c r="G14" s="44"/>
      <c r="H14" s="52">
        <f>SUM(H8:H13)</f>
        <v>4248751698</v>
      </c>
      <c r="I14" s="44"/>
      <c r="J14" s="52">
        <f>SUM(J8:J13)</f>
        <v>414936538</v>
      </c>
      <c r="K14" s="44"/>
      <c r="L14" s="52">
        <f>SUM(L8:L13)</f>
        <v>4724513938903</v>
      </c>
      <c r="M14" s="44"/>
      <c r="N14" s="52">
        <f>SUM(N8:N13)</f>
        <v>4722077435523</v>
      </c>
      <c r="O14" s="44"/>
      <c r="P14" s="52">
        <f>SUM(P8:P13)</f>
        <v>2436503380</v>
      </c>
    </row>
    <row r="15" spans="1:18" s="2" customFormat="1" ht="30" customHeight="1" thickTop="1" x14ac:dyDescent="0.45"/>
    <row r="16" spans="1:18" s="2" customFormat="1" ht="30" customHeight="1" x14ac:dyDescent="0.45"/>
    <row r="17" spans="1:16" s="2" customFormat="1" ht="30" customHeight="1" x14ac:dyDescent="0.45"/>
    <row r="18" spans="1:16" s="2" customFormat="1" ht="30" customHeight="1" x14ac:dyDescent="0.45"/>
    <row r="19" spans="1:16" s="2" customFormat="1" ht="18" x14ac:dyDescent="0.45"/>
    <row r="22" spans="1:16" s="2" customFormat="1" ht="18" x14ac:dyDescent="0.45">
      <c r="A22" s="191" t="s">
        <v>87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</row>
  </sheetData>
  <mergeCells count="8">
    <mergeCell ref="A1:P1"/>
    <mergeCell ref="A2:P2"/>
    <mergeCell ref="A3:P3"/>
    <mergeCell ref="A22:P22"/>
    <mergeCell ref="B6:H6"/>
    <mergeCell ref="J6:P6"/>
    <mergeCell ref="A5:H5"/>
    <mergeCell ref="I5:P5"/>
  </mergeCells>
  <hyperlinks>
    <hyperlink ref="A8" r:id="rId1" display="..\..\..\admin\Stock\StockTransactionList.aspx?StockID=163228&amp;BasketID=1" xr:uid="{D976E82D-EFAC-4F47-A3D0-93E475A03EB8}"/>
    <hyperlink ref="A9" r:id="rId2" display="..\..\..\admin\Stock\StockTransactionList.aspx?StockID=189607&amp;BasketID=1" xr:uid="{A778A35C-83DB-41EB-9882-D43C22E4EE4A}"/>
    <hyperlink ref="A11" r:id="rId3" display="..\..\..\admin\Stock\StockTransactionList.aspx?StockID=161833&amp;BasketID=1" xr:uid="{AAAFB69C-3289-4212-8617-DDF47B49FE00}"/>
    <hyperlink ref="A12" r:id="rId4" display="..\..\..\admin\Stock\StockTransactionList.aspx?StockID=190633&amp;BasketID=1" xr:uid="{2E982990-C258-4E5B-8DA8-84800261E00B}"/>
    <hyperlink ref="A13" r:id="rId5" display="..\..\..\admin\Stock\StockTransactionList.aspx?StockID=193546&amp;BasketID=1" xr:uid="{04585FE8-B6A1-429F-90D4-D02FF10D74A7}"/>
    <hyperlink ref="A10" r:id="rId6" display="..\..\..\admin\Stock\StockTransactionList.aspx?StockID=189607&amp;BasketID=1" xr:uid="{91995847-41C2-406F-91CA-532983501AEB}"/>
  </hyperlinks>
  <pageMargins left="0.7" right="0.7" top="0.75" bottom="0.75" header="0.3" footer="0.3"/>
  <pageSetup orientation="landscape" horizontalDpi="4294967295" verticalDpi="4294967295"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Q19"/>
  <sheetViews>
    <sheetView rightToLeft="1" view="pageBreakPreview" zoomScaleNormal="100" zoomScaleSheetLayoutView="100" workbookViewId="0">
      <selection activeCell="I8" sqref="I8:I13"/>
    </sheetView>
  </sheetViews>
  <sheetFormatPr defaultRowHeight="15" x14ac:dyDescent="0.25"/>
  <cols>
    <col min="1" max="1" width="22.28515625" customWidth="1"/>
    <col min="2" max="2" width="0.5703125" customWidth="1"/>
    <col min="3" max="3" width="10.85546875" bestFit="1" customWidth="1"/>
    <col min="4" max="4" width="0.7109375" customWidth="1"/>
    <col min="5" max="5" width="16.140625" bestFit="1" customWidth="1"/>
    <col min="6" max="6" width="0.5703125" customWidth="1"/>
    <col min="7" max="7" width="15.5703125" bestFit="1" customWidth="1"/>
    <col min="8" max="8" width="0.7109375" customWidth="1"/>
    <col min="9" max="9" width="15" customWidth="1"/>
    <col min="10" max="10" width="0.7109375" customWidth="1"/>
    <col min="11" max="11" width="11" bestFit="1" customWidth="1"/>
    <col min="12" max="12" width="0.7109375" customWidth="1"/>
    <col min="13" max="13" width="16.140625" bestFit="1" customWidth="1"/>
    <col min="14" max="14" width="1" customWidth="1"/>
    <col min="15" max="15" width="15.7109375" bestFit="1" customWidth="1"/>
    <col min="16" max="16" width="1" customWidth="1"/>
    <col min="17" max="17" width="17.85546875" customWidth="1"/>
  </cols>
  <sheetData>
    <row r="1" spans="1:17" ht="21" x14ac:dyDescent="0.55000000000000004">
      <c r="A1" s="196" t="s">
        <v>52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21" x14ac:dyDescent="0.55000000000000004">
      <c r="A2" s="196" t="s">
        <v>48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21" x14ac:dyDescent="0.55000000000000004">
      <c r="A3" s="196" t="s">
        <v>55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7" ht="25.5" x14ac:dyDescent="0.25">
      <c r="A4" s="154" t="s">
        <v>118</v>
      </c>
      <c r="B4" s="154"/>
      <c r="C4" s="154"/>
      <c r="D4" s="154"/>
      <c r="E4" s="154"/>
      <c r="F4" s="154"/>
      <c r="G4" s="154"/>
      <c r="H4" s="154"/>
    </row>
    <row r="5" spans="1:17" s="125" customFormat="1" ht="30.75" customHeight="1" x14ac:dyDescent="0.25">
      <c r="A5" s="124"/>
      <c r="B5" s="124"/>
      <c r="C5" s="183" t="s">
        <v>79</v>
      </c>
      <c r="D5" s="183"/>
      <c r="E5" s="183"/>
      <c r="F5" s="183"/>
      <c r="G5" s="183"/>
      <c r="H5" s="183"/>
      <c r="I5" s="183"/>
      <c r="J5" s="124"/>
      <c r="K5" s="195" t="s">
        <v>80</v>
      </c>
      <c r="L5" s="195"/>
      <c r="M5" s="195"/>
      <c r="N5" s="195"/>
      <c r="O5" s="195"/>
      <c r="P5" s="195"/>
      <c r="Q5" s="195"/>
    </row>
    <row r="6" spans="1:17" s="125" customFormat="1" ht="47.25" customHeight="1" x14ac:dyDescent="0.25">
      <c r="A6" s="43" t="s">
        <v>33</v>
      </c>
      <c r="B6" s="43"/>
      <c r="C6" s="129" t="s">
        <v>3</v>
      </c>
      <c r="D6" s="43"/>
      <c r="E6" s="130" t="s">
        <v>20</v>
      </c>
      <c r="F6" s="43"/>
      <c r="G6" s="129" t="s">
        <v>38</v>
      </c>
      <c r="H6" s="43"/>
      <c r="I6" s="130" t="s">
        <v>39</v>
      </c>
      <c r="J6" s="43"/>
      <c r="K6" s="129" t="s">
        <v>3</v>
      </c>
      <c r="L6" s="43"/>
      <c r="M6" s="130" t="s">
        <v>20</v>
      </c>
      <c r="N6" s="43"/>
      <c r="O6" s="129" t="s">
        <v>38</v>
      </c>
      <c r="P6" s="43"/>
      <c r="Q6" s="130" t="s">
        <v>39</v>
      </c>
    </row>
    <row r="7" spans="1:17" s="125" customFormat="1" ht="30" customHeight="1" x14ac:dyDescent="0.25">
      <c r="A7" s="128" t="s">
        <v>95</v>
      </c>
      <c r="B7" s="43"/>
      <c r="C7" s="24">
        <v>17421186</v>
      </c>
      <c r="D7" s="43"/>
      <c r="E7" s="24">
        <v>69422888243</v>
      </c>
      <c r="F7" s="43"/>
      <c r="G7" s="24">
        <v>65682570417</v>
      </c>
      <c r="H7" s="43"/>
      <c r="I7" s="24">
        <v>3740317826</v>
      </c>
      <c r="J7" s="43"/>
      <c r="K7" s="126">
        <v>17421186</v>
      </c>
      <c r="L7" s="43"/>
      <c r="M7" s="131">
        <v>69422888243</v>
      </c>
      <c r="N7" s="43"/>
      <c r="O7" s="38">
        <v>65802751317</v>
      </c>
      <c r="P7" s="43"/>
      <c r="Q7" s="132">
        <f>M7-O7</f>
        <v>3620136926</v>
      </c>
    </row>
    <row r="8" spans="1:17" s="125" customFormat="1" ht="30" customHeight="1" x14ac:dyDescent="0.25">
      <c r="A8" s="128" t="s">
        <v>83</v>
      </c>
      <c r="B8" s="43"/>
      <c r="C8" s="24">
        <v>140735</v>
      </c>
      <c r="D8" s="43"/>
      <c r="E8" s="24">
        <v>3548671199</v>
      </c>
      <c r="F8" s="43"/>
      <c r="G8" s="24">
        <v>3554031286</v>
      </c>
      <c r="H8" s="43"/>
      <c r="I8" s="107">
        <v>-5360086</v>
      </c>
      <c r="J8" s="124"/>
      <c r="K8" s="70">
        <v>140735</v>
      </c>
      <c r="L8" s="70"/>
      <c r="M8" s="37">
        <v>3548671199</v>
      </c>
      <c r="N8" s="70"/>
      <c r="O8" s="70">
        <v>3485319326</v>
      </c>
      <c r="P8" s="70"/>
      <c r="Q8" s="37">
        <f>M8-O8</f>
        <v>63351873</v>
      </c>
    </row>
    <row r="9" spans="1:17" s="125" customFormat="1" ht="30" customHeight="1" x14ac:dyDescent="0.25">
      <c r="A9" s="128" t="s">
        <v>100</v>
      </c>
      <c r="B9" s="43"/>
      <c r="C9" s="24">
        <v>1223418</v>
      </c>
      <c r="D9" s="43"/>
      <c r="E9" s="24">
        <v>17918816969</v>
      </c>
      <c r="F9" s="43"/>
      <c r="G9" s="24">
        <v>17815566209</v>
      </c>
      <c r="H9" s="43"/>
      <c r="I9" s="24">
        <v>103250760</v>
      </c>
      <c r="J9" s="124"/>
      <c r="K9" s="70">
        <v>1223418</v>
      </c>
      <c r="L9" s="70"/>
      <c r="M9" s="37">
        <v>17918816964</v>
      </c>
      <c r="N9" s="70"/>
      <c r="O9" s="70">
        <v>17450826393</v>
      </c>
      <c r="P9" s="70"/>
      <c r="Q9" s="37">
        <f t="shared" ref="Q9:Q13" si="0">M9-O9</f>
        <v>467990571</v>
      </c>
    </row>
    <row r="10" spans="1:17" s="125" customFormat="1" ht="30" customHeight="1" x14ac:dyDescent="0.25">
      <c r="A10" s="128" t="s">
        <v>104</v>
      </c>
      <c r="B10" s="43"/>
      <c r="C10" s="24">
        <v>1</v>
      </c>
      <c r="D10" s="43"/>
      <c r="E10" s="24">
        <v>10651</v>
      </c>
      <c r="F10" s="43"/>
      <c r="G10" s="24">
        <v>10458</v>
      </c>
      <c r="H10" s="43"/>
      <c r="I10" s="24">
        <v>193</v>
      </c>
      <c r="J10" s="124"/>
      <c r="K10" s="70">
        <v>1</v>
      </c>
      <c r="L10" s="70"/>
      <c r="M10" s="37">
        <v>10651</v>
      </c>
      <c r="N10" s="70"/>
      <c r="O10" s="70">
        <v>10339</v>
      </c>
      <c r="P10" s="70"/>
      <c r="Q10" s="37">
        <f t="shared" si="0"/>
        <v>312</v>
      </c>
    </row>
    <row r="11" spans="1:17" s="125" customFormat="1" ht="30" customHeight="1" x14ac:dyDescent="0.25">
      <c r="A11" s="128" t="s">
        <v>105</v>
      </c>
      <c r="B11" s="43"/>
      <c r="C11" s="24">
        <v>340800</v>
      </c>
      <c r="D11" s="43"/>
      <c r="E11" s="24">
        <v>4577789503</v>
      </c>
      <c r="F11" s="43"/>
      <c r="G11" s="24">
        <v>4499744342</v>
      </c>
      <c r="H11" s="43"/>
      <c r="I11" s="24">
        <v>78045161</v>
      </c>
      <c r="J11" s="124"/>
      <c r="K11" s="70">
        <v>340800</v>
      </c>
      <c r="L11" s="70"/>
      <c r="M11" s="37">
        <v>4577789504</v>
      </c>
      <c r="N11" s="70"/>
      <c r="O11" s="70">
        <v>4499744342</v>
      </c>
      <c r="P11" s="70"/>
      <c r="Q11" s="37">
        <f t="shared" si="0"/>
        <v>78045162</v>
      </c>
    </row>
    <row r="12" spans="1:17" s="125" customFormat="1" ht="30" customHeight="1" x14ac:dyDescent="0.25">
      <c r="A12" s="128" t="s">
        <v>101</v>
      </c>
      <c r="B12" s="124"/>
      <c r="C12" s="24">
        <v>2027053</v>
      </c>
      <c r="D12" s="124"/>
      <c r="E12" s="24">
        <v>23626443743</v>
      </c>
      <c r="F12" s="124"/>
      <c r="G12" s="24">
        <v>23755549888</v>
      </c>
      <c r="H12" s="124"/>
      <c r="I12" s="107">
        <v>-129106144</v>
      </c>
      <c r="J12" s="124"/>
      <c r="K12" s="38">
        <v>2027053</v>
      </c>
      <c r="L12" s="127"/>
      <c r="M12" s="38">
        <v>23626443746</v>
      </c>
      <c r="N12" s="127"/>
      <c r="O12" s="38">
        <v>23615803619</v>
      </c>
      <c r="P12" s="127"/>
      <c r="Q12" s="37">
        <f t="shared" si="0"/>
        <v>10640127</v>
      </c>
    </row>
    <row r="13" spans="1:17" s="125" customFormat="1" ht="30" customHeight="1" x14ac:dyDescent="0.25">
      <c r="A13" s="128" t="s">
        <v>106</v>
      </c>
      <c r="B13" s="124"/>
      <c r="C13" s="25">
        <v>2599737</v>
      </c>
      <c r="D13" s="124"/>
      <c r="E13" s="25">
        <v>26662400272</v>
      </c>
      <c r="F13" s="124"/>
      <c r="G13" s="25">
        <v>25853390666</v>
      </c>
      <c r="H13" s="124"/>
      <c r="I13" s="25">
        <v>809009606</v>
      </c>
      <c r="J13" s="124"/>
      <c r="K13" s="39">
        <v>2599737</v>
      </c>
      <c r="L13" s="127"/>
      <c r="M13" s="39">
        <v>26662400273</v>
      </c>
      <c r="N13" s="127"/>
      <c r="O13" s="39">
        <v>26717125391</v>
      </c>
      <c r="P13" s="127"/>
      <c r="Q13" s="48">
        <f t="shared" si="0"/>
        <v>-54725118</v>
      </c>
    </row>
    <row r="14" spans="1:17" s="125" customFormat="1" ht="30" customHeight="1" thickBot="1" x14ac:dyDescent="0.3">
      <c r="A14" s="124"/>
      <c r="B14" s="124"/>
      <c r="C14" s="41">
        <f>SUM(C7:C13)</f>
        <v>23752930</v>
      </c>
      <c r="D14" s="124"/>
      <c r="E14" s="41">
        <f>SUM(E7:E13)</f>
        <v>145757020580</v>
      </c>
      <c r="F14" s="124"/>
      <c r="G14" s="41">
        <f>SUM(G7:G13)</f>
        <v>141160863266</v>
      </c>
      <c r="H14" s="124"/>
      <c r="I14" s="41">
        <f>SUM(I7:I13)</f>
        <v>4596157316</v>
      </c>
      <c r="J14" s="124"/>
      <c r="K14" s="41">
        <f>SUM(K7:K13)</f>
        <v>23752930</v>
      </c>
      <c r="L14" s="127"/>
      <c r="M14" s="41">
        <f>SUM(M7:M13)</f>
        <v>145757020580</v>
      </c>
      <c r="N14" s="127"/>
      <c r="O14" s="41">
        <f>SUM(O7:O13)</f>
        <v>141571580727</v>
      </c>
      <c r="P14" s="127"/>
      <c r="Q14" s="41">
        <f>SUM(Q7:Q13)</f>
        <v>4185439853</v>
      </c>
    </row>
    <row r="15" spans="1:17" s="55" customFormat="1" ht="30" customHeight="1" thickTop="1" x14ac:dyDescent="0.4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1:17" ht="18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8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8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8" x14ac:dyDescent="0.45">
      <c r="A19" s="194" t="s">
        <v>40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</row>
  </sheetData>
  <mergeCells count="7">
    <mergeCell ref="A19:Q19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85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W12"/>
  <sheetViews>
    <sheetView rightToLeft="1" workbookViewId="0">
      <selection activeCell="G7" sqref="G7"/>
    </sheetView>
  </sheetViews>
  <sheetFormatPr defaultRowHeight="15" x14ac:dyDescent="0.25"/>
  <cols>
    <col min="1" max="1" width="47" style="9" customWidth="1"/>
    <col min="2" max="2" width="1" style="9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8.28515625" customWidth="1"/>
  </cols>
  <sheetData>
    <row r="1" spans="1:23" ht="21" x14ac:dyDescent="0.25">
      <c r="A1" s="197" t="s">
        <v>52</v>
      </c>
      <c r="B1" s="197"/>
      <c r="C1" s="197"/>
      <c r="D1" s="197"/>
      <c r="E1" s="197"/>
      <c r="F1" s="197"/>
      <c r="G1" s="197"/>
      <c r="H1" s="197"/>
      <c r="I1" s="197"/>
    </row>
    <row r="2" spans="1:23" ht="21" x14ac:dyDescent="0.25">
      <c r="A2" s="197" t="s">
        <v>48</v>
      </c>
      <c r="B2" s="197"/>
      <c r="C2" s="197"/>
      <c r="D2" s="197"/>
      <c r="E2" s="197"/>
      <c r="F2" s="197"/>
      <c r="G2" s="197"/>
      <c r="H2" s="197"/>
      <c r="I2" s="197"/>
    </row>
    <row r="3" spans="1:23" ht="21" x14ac:dyDescent="0.25">
      <c r="A3" s="197" t="s">
        <v>55</v>
      </c>
      <c r="B3" s="197"/>
      <c r="C3" s="197"/>
      <c r="D3" s="197"/>
      <c r="E3" s="197"/>
      <c r="F3" s="197"/>
      <c r="G3" s="197"/>
      <c r="H3" s="197"/>
      <c r="I3" s="197"/>
    </row>
    <row r="4" spans="1:23" ht="21" x14ac:dyDescent="0.25">
      <c r="A4" s="12"/>
      <c r="B4" s="12"/>
      <c r="C4" s="12"/>
      <c r="D4" s="12"/>
      <c r="E4" s="12"/>
      <c r="F4" s="12"/>
      <c r="G4" s="12"/>
      <c r="H4" s="12"/>
    </row>
    <row r="5" spans="1:23" ht="25.5" x14ac:dyDescent="0.25">
      <c r="A5" s="154" t="s">
        <v>108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</row>
    <row r="6" spans="1:23" s="55" customFormat="1" ht="43.5" customHeight="1" x14ac:dyDescent="0.25">
      <c r="A6" s="64" t="s">
        <v>33</v>
      </c>
      <c r="B6" s="44"/>
      <c r="C6" s="63" t="s">
        <v>34</v>
      </c>
      <c r="D6" s="61"/>
      <c r="E6" s="63" t="s">
        <v>6</v>
      </c>
      <c r="F6" s="61"/>
      <c r="G6" s="63" t="s">
        <v>18</v>
      </c>
      <c r="H6" s="61"/>
      <c r="I6" s="63" t="s">
        <v>51</v>
      </c>
    </row>
    <row r="7" spans="1:23" s="55" customFormat="1" ht="30" customHeight="1" x14ac:dyDescent="0.25">
      <c r="A7" s="97" t="s">
        <v>43</v>
      </c>
      <c r="B7" s="98"/>
      <c r="C7" s="99" t="s">
        <v>110</v>
      </c>
      <c r="D7" s="11"/>
      <c r="E7" s="100">
        <f>'درآمد سرمایه گذاری در سهام '!N12</f>
        <v>3629286561</v>
      </c>
      <c r="F7" s="11"/>
      <c r="G7" s="142">
        <f>E7/E11</f>
        <v>0.21602488320875274</v>
      </c>
      <c r="H7" s="62"/>
      <c r="I7" s="142">
        <f>E7/189312888410</f>
        <v>1.9170837186425239E-2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s="55" customFormat="1" ht="30" customHeight="1" x14ac:dyDescent="0.25">
      <c r="A8" s="97" t="s">
        <v>103</v>
      </c>
      <c r="B8" s="98"/>
      <c r="C8" s="99" t="s">
        <v>47</v>
      </c>
      <c r="D8" s="11"/>
      <c r="E8" s="100">
        <f>'درآمد سرمایه گذاری در صندوق'!N17</f>
        <v>2992656672</v>
      </c>
      <c r="F8" s="11"/>
      <c r="G8" s="142">
        <f>E8/E11</f>
        <v>0.17813096243206647</v>
      </c>
      <c r="H8" s="62"/>
      <c r="I8" s="142">
        <f>E8/189312888410</f>
        <v>1.5807992245719285E-2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s="55" customFormat="1" ht="30" customHeight="1" x14ac:dyDescent="0.25">
      <c r="A9" s="97" t="s">
        <v>44</v>
      </c>
      <c r="B9" s="98"/>
      <c r="C9" s="99" t="s">
        <v>111</v>
      </c>
      <c r="D9" s="11"/>
      <c r="E9" s="100">
        <f>'درآمد سپرده بانکی'!I14</f>
        <v>2223372744</v>
      </c>
      <c r="F9" s="11"/>
      <c r="G9" s="142">
        <f>E9/E11</f>
        <v>0.13234111698795784</v>
      </c>
      <c r="H9" s="62"/>
      <c r="I9" s="142">
        <f>E9/189312888410</f>
        <v>1.1744434109445217E-2</v>
      </c>
      <c r="J9" s="8"/>
      <c r="K9" s="8"/>
      <c r="L9" s="8"/>
      <c r="M9" s="8"/>
      <c r="N9" s="8"/>
      <c r="O9" s="8"/>
      <c r="P9" s="8"/>
      <c r="Q9" s="8"/>
      <c r="R9" s="8"/>
      <c r="S9" s="8"/>
    </row>
    <row r="10" spans="1:23" s="55" customFormat="1" ht="30" customHeight="1" x14ac:dyDescent="0.25">
      <c r="A10" s="97" t="s">
        <v>27</v>
      </c>
      <c r="B10" s="98"/>
      <c r="C10" s="99" t="s">
        <v>112</v>
      </c>
      <c r="D10" s="11"/>
      <c r="E10" s="102">
        <f>'سایر درآمدها'!E12</f>
        <v>7955001223</v>
      </c>
      <c r="F10" s="11"/>
      <c r="G10" s="143">
        <f>E10/E11</f>
        <v>0.47350303737122296</v>
      </c>
      <c r="H10" s="62"/>
      <c r="I10" s="143">
        <f>E10/18912888410</f>
        <v>0.4206127086750997</v>
      </c>
      <c r="J10" s="8"/>
      <c r="K10" s="8"/>
    </row>
    <row r="11" spans="1:23" s="55" customFormat="1" ht="30" customHeight="1" thickBot="1" x14ac:dyDescent="0.3">
      <c r="A11" s="98" t="s">
        <v>2</v>
      </c>
      <c r="B11" s="101"/>
      <c r="E11" s="75">
        <f>SUM(E7:E10)</f>
        <v>16800317200</v>
      </c>
      <c r="G11" s="141">
        <f>SUM(G7:G10)</f>
        <v>1</v>
      </c>
      <c r="H11" s="62"/>
      <c r="I11" s="141">
        <f>SUM(I7:I10)</f>
        <v>0.46733597221668943</v>
      </c>
    </row>
    <row r="12" spans="1:23" ht="15.75" thickTop="1" x14ac:dyDescent="0.25"/>
  </sheetData>
  <mergeCells count="4">
    <mergeCell ref="A5:W5"/>
    <mergeCell ref="A1:I1"/>
    <mergeCell ref="A2:I2"/>
    <mergeCell ref="A3:I3"/>
  </mergeCells>
  <pageMargins left="0.7" right="0.7" top="0.75" bottom="0.75" header="0.3" footer="0.3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O14"/>
  <sheetViews>
    <sheetView rightToLeft="1" zoomScaleNormal="100" zoomScaleSheetLayoutView="110" workbookViewId="0">
      <selection activeCell="H17" sqref="H17"/>
    </sheetView>
  </sheetViews>
  <sheetFormatPr defaultRowHeight="15.75" x14ac:dyDescent="0.4"/>
  <cols>
    <col min="1" max="1" width="13.140625" style="1" customWidth="1"/>
    <col min="2" max="2" width="0.42578125" style="1" customWidth="1"/>
    <col min="3" max="3" width="17.28515625" style="1" customWidth="1"/>
    <col min="4" max="4" width="0.85546875" style="1" customWidth="1"/>
    <col min="5" max="5" width="13.85546875" style="1" customWidth="1"/>
    <col min="6" max="6" width="1" style="1" customWidth="1"/>
    <col min="7" max="7" width="14.7109375" style="1" bestFit="1" customWidth="1"/>
    <col min="8" max="8" width="13.7109375" style="1" customWidth="1"/>
    <col min="9" max="9" width="0.7109375" style="1" customWidth="1"/>
    <col min="10" max="10" width="15.85546875" style="1" customWidth="1"/>
    <col min="11" max="11" width="0.85546875" style="1" customWidth="1"/>
    <col min="12" max="12" width="11.42578125" style="1" customWidth="1"/>
    <col min="13" max="13" width="0.85546875" style="1" customWidth="1"/>
    <col min="14" max="14" width="14.7109375" style="1" bestFit="1" customWidth="1"/>
    <col min="15" max="15" width="14.7109375" style="1" customWidth="1"/>
    <col min="16" max="16384" width="9.140625" style="1"/>
  </cols>
  <sheetData>
    <row r="1" spans="1:15" ht="21" x14ac:dyDescent="0.55000000000000004">
      <c r="A1" s="148" t="s">
        <v>54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21" x14ac:dyDescent="0.55000000000000004">
      <c r="A2" s="148" t="s">
        <v>48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21" x14ac:dyDescent="0.55000000000000004">
      <c r="A3" s="148" t="s">
        <v>53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5" spans="1:15" ht="25.5" x14ac:dyDescent="0.4">
      <c r="A5" s="154" t="s">
        <v>113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s="49" customFormat="1" ht="18.75" x14ac:dyDescent="0.45"/>
    <row r="7" spans="1:15" s="49" customFormat="1" ht="35.25" customHeight="1" x14ac:dyDescent="0.45">
      <c r="B7" s="123"/>
      <c r="C7" s="195" t="s">
        <v>79</v>
      </c>
      <c r="D7" s="195"/>
      <c r="E7" s="195"/>
      <c r="F7" s="195"/>
      <c r="G7" s="195"/>
      <c r="H7" s="195"/>
      <c r="I7" s="80"/>
      <c r="J7" s="195" t="s">
        <v>80</v>
      </c>
      <c r="K7" s="195"/>
      <c r="L7" s="195"/>
      <c r="M7" s="195"/>
      <c r="N7" s="195"/>
      <c r="O7" s="195"/>
    </row>
    <row r="8" spans="1:15" s="49" customFormat="1" ht="19.5" customHeight="1" x14ac:dyDescent="0.45">
      <c r="A8" s="180" t="s">
        <v>24</v>
      </c>
      <c r="B8" s="175"/>
      <c r="C8" s="198" t="s">
        <v>12</v>
      </c>
      <c r="D8" s="175"/>
      <c r="E8" s="198" t="s">
        <v>13</v>
      </c>
      <c r="F8" s="175"/>
      <c r="G8" s="198" t="s">
        <v>2</v>
      </c>
      <c r="H8" s="198"/>
      <c r="I8" s="175"/>
      <c r="J8" s="198" t="s">
        <v>12</v>
      </c>
      <c r="K8" s="175"/>
      <c r="L8" s="198" t="s">
        <v>13</v>
      </c>
      <c r="M8" s="175"/>
      <c r="N8" s="199" t="s">
        <v>2</v>
      </c>
      <c r="O8" s="199"/>
    </row>
    <row r="9" spans="1:15" s="49" customFormat="1" ht="12" customHeight="1" x14ac:dyDescent="0.45">
      <c r="A9" s="180"/>
      <c r="B9" s="175"/>
      <c r="C9" s="198"/>
      <c r="D9" s="175"/>
      <c r="E9" s="198"/>
      <c r="F9" s="175"/>
      <c r="G9" s="195"/>
      <c r="H9" s="195"/>
      <c r="I9" s="175"/>
      <c r="J9" s="198"/>
      <c r="K9" s="175"/>
      <c r="L9" s="198"/>
      <c r="M9" s="175"/>
      <c r="N9" s="195"/>
      <c r="O9" s="195"/>
    </row>
    <row r="10" spans="1:15" s="49" customFormat="1" ht="37.5" customHeight="1" x14ac:dyDescent="0.45">
      <c r="A10" s="181"/>
      <c r="B10" s="175"/>
      <c r="C10" s="35" t="s">
        <v>119</v>
      </c>
      <c r="D10" s="175"/>
      <c r="E10" s="35" t="s">
        <v>120</v>
      </c>
      <c r="F10" s="175"/>
      <c r="G10" s="79" t="s">
        <v>6</v>
      </c>
      <c r="H10" s="79" t="s">
        <v>14</v>
      </c>
      <c r="I10" s="175"/>
      <c r="J10" s="35" t="s">
        <v>119</v>
      </c>
      <c r="K10" s="175"/>
      <c r="L10" s="35" t="s">
        <v>120</v>
      </c>
      <c r="M10" s="175"/>
      <c r="N10" s="79" t="s">
        <v>6</v>
      </c>
      <c r="O10" s="79" t="s">
        <v>14</v>
      </c>
    </row>
    <row r="11" spans="1:15" s="49" customFormat="1" ht="37.5" customHeight="1" x14ac:dyDescent="0.45">
      <c r="A11" s="5" t="s">
        <v>82</v>
      </c>
      <c r="B11" s="54"/>
      <c r="C11" s="140">
        <f>'درآمد ناشی از تغییر قیمت اوراق '!I7</f>
        <v>3740317826</v>
      </c>
      <c r="D11" s="54"/>
      <c r="E11" s="140">
        <f>'درآمد ناشی ازفروش'!H11</f>
        <v>9149635</v>
      </c>
      <c r="F11" s="54"/>
      <c r="G11" s="140">
        <f>C11+E11</f>
        <v>3749467461</v>
      </c>
      <c r="H11" s="142">
        <v>0.40039999999999998</v>
      </c>
      <c r="I11" s="54"/>
      <c r="J11" s="140">
        <f>'درآمد ناشی از تغییر قیمت اوراق '!Q7</f>
        <v>3620136926</v>
      </c>
      <c r="K11" s="54"/>
      <c r="L11" s="140">
        <f>'درآمد ناشی ازفروش'!P11</f>
        <v>9149635</v>
      </c>
      <c r="M11" s="54"/>
      <c r="N11" s="140">
        <f>J11+L11</f>
        <v>3629286561</v>
      </c>
      <c r="O11" s="142">
        <v>0.216</v>
      </c>
    </row>
    <row r="12" spans="1:15" s="47" customFormat="1" ht="30" customHeight="1" thickBot="1" x14ac:dyDescent="0.6">
      <c r="A12" s="83" t="s">
        <v>2</v>
      </c>
      <c r="B12" s="59"/>
      <c r="C12" s="52">
        <f>SUM(C11)</f>
        <v>3740317826</v>
      </c>
      <c r="D12" s="59"/>
      <c r="E12" s="52">
        <f>SUM(E11)</f>
        <v>9149635</v>
      </c>
      <c r="F12" s="59"/>
      <c r="G12" s="52">
        <f>SUM(G11)</f>
        <v>3749467461</v>
      </c>
      <c r="H12" s="144">
        <f>SUM(H11)</f>
        <v>0.40039999999999998</v>
      </c>
      <c r="I12" s="59"/>
      <c r="J12" s="52">
        <f>SUM(J11)</f>
        <v>3620136926</v>
      </c>
      <c r="K12" s="59"/>
      <c r="L12" s="52">
        <f>SUM(L11)</f>
        <v>9149635</v>
      </c>
      <c r="M12" s="59"/>
      <c r="N12" s="52">
        <f>SUM(N11)</f>
        <v>3629286561</v>
      </c>
      <c r="O12" s="144">
        <f>SUM(O11)</f>
        <v>0.216</v>
      </c>
    </row>
    <row r="13" spans="1:15" s="49" customFormat="1" ht="19.5" thickTop="1" x14ac:dyDescent="0.45"/>
    <row r="14" spans="1:15" s="49" customFormat="1" ht="18.75" x14ac:dyDescent="0.45"/>
  </sheetData>
  <mergeCells count="19">
    <mergeCell ref="D8:D10"/>
    <mergeCell ref="C7:H7"/>
    <mergeCell ref="J7:O7"/>
    <mergeCell ref="A1:O1"/>
    <mergeCell ref="A2:O2"/>
    <mergeCell ref="A3:O3"/>
    <mergeCell ref="C8:C9"/>
    <mergeCell ref="E8:E9"/>
    <mergeCell ref="J8:J9"/>
    <mergeCell ref="L8:L9"/>
    <mergeCell ref="G8:H9"/>
    <mergeCell ref="N8:O9"/>
    <mergeCell ref="A5:O5"/>
    <mergeCell ref="K8:K10"/>
    <mergeCell ref="M8:M10"/>
    <mergeCell ref="F8:F10"/>
    <mergeCell ref="I8:I10"/>
    <mergeCell ref="A8:A10"/>
    <mergeCell ref="B8:B10"/>
  </mergeCells>
  <hyperlinks>
    <hyperlink ref="A11" r:id="rId1" display="..\..\..\admin\Stock\StockTransactionList.aspx?StockID=161833&amp;BasketID=1" xr:uid="{EB6ADDFD-A4F3-4A88-974A-38D06B14CFB1}"/>
  </hyperlinks>
  <pageMargins left="0.7" right="0.7" top="0.75" bottom="0.75" header="0.3" footer="0.3"/>
  <pageSetup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جلد</vt:lpstr>
      <vt:lpstr> سهام</vt:lpstr>
      <vt:lpstr>صندوق سرمایه گذاری</vt:lpstr>
      <vt:lpstr>سپرده بانکی</vt:lpstr>
      <vt:lpstr>سودسپرده بانکی</vt:lpstr>
      <vt:lpstr>درآمد ناشی ازفروش</vt:lpstr>
      <vt:lpstr>درآمد ناشی از تغییر قیمت اوراق </vt:lpstr>
      <vt:lpstr>درآمدها</vt:lpstr>
      <vt:lpstr>درآمد سرمایه گذاری در سهام </vt:lpstr>
      <vt:lpstr>درآمد سرمایه گذاری در صندوق</vt:lpstr>
      <vt:lpstr>درآمد سپرده بانکی</vt:lpstr>
      <vt:lpstr>سایر درآمدها</vt:lpstr>
      <vt:lpstr>' سهام'!Print_Area</vt:lpstr>
      <vt:lpstr>'درآمد ناشی از تغییر قیمت اوراق '!Print_Area</vt:lpstr>
      <vt:lpstr>'سپرده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Behnaz Taheri</cp:lastModifiedBy>
  <cp:lastPrinted>2024-09-25T11:30:44Z</cp:lastPrinted>
  <dcterms:created xsi:type="dcterms:W3CDTF">2017-11-22T14:26:20Z</dcterms:created>
  <dcterms:modified xsi:type="dcterms:W3CDTF">2024-09-25T11:53:11Z</dcterms:modified>
</cp:coreProperties>
</file>