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8_{6F0A4C05-1916-4B6A-A6F4-08B7F21EE111}" xr6:coauthVersionLast="47" xr6:coauthVersionMax="47" xr10:uidLastSave="{00000000-0000-0000-0000-000000000000}"/>
  <bookViews>
    <workbookView xWindow="-120" yWindow="-120" windowWidth="29040" windowHeight="15720" tabRatio="818" activeTab="1" xr2:uid="{00000000-000D-0000-FFFF-FFFF00000000}"/>
  </bookViews>
  <sheets>
    <sheet name="جلد" sheetId="18" r:id="rId1"/>
    <sheet name=" سهام" sheetId="1" r:id="rId2"/>
    <sheet name="صندوق سرمایه گذاری" sheetId="16" r:id="rId3"/>
    <sheet name="سپرده بانکی" sheetId="2" r:id="rId4"/>
    <sheet name="سودسپرده بانکی" sheetId="13" r:id="rId5"/>
    <sheet name="درآمد ناشی ازفروش" sheetId="15" r:id="rId6"/>
    <sheet name="درآمد ناشی از تغییر قیمت اوراق " sheetId="14" r:id="rId7"/>
    <sheet name="درآمدها" sheetId="11" r:id="rId8"/>
    <sheet name="درآمد سرمایه گذاری در سهام " sheetId="5" r:id="rId9"/>
    <sheet name="درآمد سرمایه گذاری در صندوق" sheetId="17" r:id="rId10"/>
    <sheet name="درآمد سپرده بانکی" sheetId="7" r:id="rId11"/>
  </sheets>
  <definedNames>
    <definedName name="_xlnm.Print_Area" localSheetId="1">' سهام'!$A$1:$W$13</definedName>
    <definedName name="_xlnm.Print_Area" localSheetId="6">'درآمد ناشی از تغییر قیمت اوراق '!$A$1:$Q$20</definedName>
    <definedName name="_xlnm.Print_Area" localSheetId="3">'سپرده بانکی'!$A$1:$V$22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1" l="1"/>
  <c r="E7" i="11"/>
  <c r="E8" i="11"/>
  <c r="J11" i="5"/>
  <c r="C11" i="5"/>
  <c r="C17" i="17"/>
  <c r="B12" i="15"/>
  <c r="D12" i="15"/>
  <c r="F12" i="15"/>
  <c r="H13" i="13"/>
  <c r="K16" i="2"/>
  <c r="M16" i="2"/>
  <c r="P16" i="2"/>
  <c r="S16" i="2"/>
  <c r="U16" i="2"/>
  <c r="W16" i="16"/>
  <c r="L16" i="16"/>
  <c r="J16" i="16"/>
  <c r="U16" i="16"/>
  <c r="S16" i="16"/>
  <c r="O16" i="16"/>
  <c r="M16" i="16"/>
  <c r="I16" i="16"/>
  <c r="G16" i="16"/>
  <c r="E16" i="16"/>
  <c r="C16" i="16"/>
  <c r="S12" i="1"/>
  <c r="G12" i="1"/>
  <c r="E12" i="1"/>
  <c r="C12" i="1"/>
  <c r="E14" i="14"/>
  <c r="M14" i="14"/>
  <c r="J12" i="15"/>
  <c r="L12" i="15"/>
  <c r="N12" i="15"/>
  <c r="R13" i="13"/>
  <c r="N13" i="13"/>
  <c r="L13" i="13"/>
  <c r="I9" i="14"/>
  <c r="C12" i="17" s="1"/>
  <c r="I10" i="14"/>
  <c r="I11" i="14"/>
  <c r="C14" i="17" s="1"/>
  <c r="G14" i="17" s="1"/>
  <c r="I12" i="14"/>
  <c r="C15" i="17" s="1"/>
  <c r="I13" i="14"/>
  <c r="C16" i="17" s="1"/>
  <c r="I7" i="14"/>
  <c r="J11" i="17"/>
  <c r="E14" i="7"/>
  <c r="S10" i="2"/>
  <c r="O12" i="16"/>
  <c r="O10" i="16"/>
  <c r="W12" i="1"/>
  <c r="C11" i="17"/>
  <c r="G14" i="14"/>
  <c r="C14" i="14"/>
  <c r="Q7" i="14"/>
  <c r="Q9" i="14"/>
  <c r="J12" i="17" s="1"/>
  <c r="Q10" i="14"/>
  <c r="J13" i="17" s="1"/>
  <c r="Q11" i="14"/>
  <c r="J14" i="17" s="1"/>
  <c r="N14" i="17" s="1"/>
  <c r="Q12" i="14"/>
  <c r="J15" i="17" s="1"/>
  <c r="Q13" i="14"/>
  <c r="J16" i="17" s="1"/>
  <c r="K14" i="14"/>
  <c r="O14" i="14"/>
  <c r="J12" i="5" l="1"/>
  <c r="I14" i="14"/>
  <c r="C12" i="5"/>
  <c r="C13" i="17"/>
  <c r="G13" i="17" s="1"/>
  <c r="J17" i="17"/>
  <c r="Q14" i="14"/>
  <c r="I12" i="1"/>
  <c r="J12" i="1"/>
  <c r="L12" i="1"/>
  <c r="M12" i="1"/>
  <c r="O12" i="1"/>
  <c r="U12" i="1"/>
  <c r="I14" i="7"/>
  <c r="E9" i="11" s="1"/>
  <c r="P9" i="15"/>
  <c r="L12" i="17" s="1"/>
  <c r="N12" i="17" s="1"/>
  <c r="N13" i="17"/>
  <c r="P10" i="15"/>
  <c r="L15" i="17" s="1"/>
  <c r="N15" i="17" s="1"/>
  <c r="P11" i="15"/>
  <c r="L16" i="17" s="1"/>
  <c r="N16" i="17" s="1"/>
  <c r="P8" i="15"/>
  <c r="H9" i="15"/>
  <c r="E12" i="17" s="1"/>
  <c r="G12" i="17" s="1"/>
  <c r="H10" i="15"/>
  <c r="E15" i="17" s="1"/>
  <c r="G15" i="17" s="1"/>
  <c r="H11" i="15"/>
  <c r="E16" i="17" s="1"/>
  <c r="G16" i="17" s="1"/>
  <c r="H8" i="15"/>
  <c r="H12" i="15" l="1"/>
  <c r="L11" i="17"/>
  <c r="N11" i="17" s="1"/>
  <c r="P12" i="15"/>
  <c r="E11" i="17"/>
  <c r="E17" i="17" s="1"/>
  <c r="L12" i="5"/>
  <c r="N11" i="5"/>
  <c r="E12" i="5"/>
  <c r="G11" i="5"/>
  <c r="G11" i="17"/>
  <c r="L17" i="17" l="1"/>
  <c r="G12" i="5"/>
  <c r="H12" i="5"/>
  <c r="N12" i="5"/>
  <c r="O12" i="5"/>
  <c r="G17" i="17"/>
  <c r="H17" i="17"/>
  <c r="O17" i="17"/>
  <c r="N17" i="17"/>
  <c r="I10" i="11" l="1"/>
  <c r="G8" i="11"/>
  <c r="G9" i="11" l="1"/>
  <c r="G7" i="11"/>
  <c r="G10" i="11" l="1"/>
</calcChain>
</file>

<file path=xl/sharedStrings.xml><?xml version="1.0" encoding="utf-8"?>
<sst xmlns="http://schemas.openxmlformats.org/spreadsheetml/2006/main" count="270" uniqueCount="116">
  <si>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</si>
  <si>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</si>
  <si>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</si>
  <si>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</si>
  <si>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</si>
  <si>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</si>
  <si>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</si>
  <si>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</si>
  <si>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</si>
  <si>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</si>
  <si>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</si>
  <si>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</si>
  <si>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تغییر ارزش</t>
  </si>
  <si>
    <t>درآمد فروش</t>
  </si>
  <si>
    <t>درصد از کل درآمد ها</t>
  </si>
  <si>
    <t>......</t>
  </si>
  <si>
    <t>نام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</si>
  <si>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</si>
  <si>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</si>
  <si>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</si>
  <si>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</si>
  <si>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</si>
  <si>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</si>
  <si>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</si>
  <si>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</si>
  <si>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</si>
  <si>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</si>
  <si>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قیمت بازار هر سهم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</si>
  <si>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</si>
  <si>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</si>
  <si>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</si>
  <si>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</si>
  <si>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</si>
  <si>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</si>
  <si>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</si>
  <si>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</si>
  <si>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</si>
  <si>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</si>
  <si>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</si>
  <si>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</si>
  <si>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</si>
  <si>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</si>
  <si>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</si>
  <si>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</si>
  <si>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</si>
  <si>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</si>
  <si>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3-2</t>
  </si>
  <si>
    <t xml:space="preserve">صورت وضعیت درآمدها </t>
  </si>
  <si>
    <t xml:space="preserve">درآمد سود </t>
  </si>
  <si>
    <t xml:space="preserve"> </t>
  </si>
  <si>
    <t>درصد از کل دارایی ها</t>
  </si>
  <si>
    <t>صندوق سرمایه گذاری  اختصاصی بازارگردانی سپنتا</t>
  </si>
  <si>
    <t>صندوق سرمایه گذاری اختصاصی بازارگردانی سپنتا</t>
  </si>
  <si>
    <t xml:space="preserve">بانک گردشگری  </t>
  </si>
  <si>
    <t xml:space="preserve">بانک خاورمیانه75930 </t>
  </si>
  <si>
    <t>بانک خاورمیانه76011</t>
  </si>
  <si>
    <t xml:space="preserve">بانک خاورمیانه76051 </t>
  </si>
  <si>
    <t xml:space="preserve">بانک خاورمیانه76165 </t>
  </si>
  <si>
    <t xml:space="preserve">سپرده بانکی نزد بانک گردشگری  </t>
  </si>
  <si>
    <t>سپرده بانکی نزد بانک خاورمیانه</t>
  </si>
  <si>
    <t xml:space="preserve"> 120.9967.1600503.1</t>
  </si>
  <si>
    <t xml:space="preserve"> 10-1310810707076051</t>
  </si>
  <si>
    <t xml:space="preserve"> 10-1310810707075930</t>
  </si>
  <si>
    <t xml:space="preserve"> 10-1310810707076165</t>
  </si>
  <si>
    <t xml:space="preserve"> 10-1310810707076011</t>
  </si>
  <si>
    <t>کوتاه مدت</t>
  </si>
  <si>
    <t>1402/10/11</t>
  </si>
  <si>
    <t>1403/02/24</t>
  </si>
  <si>
    <t>1403/03/12</t>
  </si>
  <si>
    <t>1403/04/11</t>
  </si>
  <si>
    <t>1403/05/20</t>
  </si>
  <si>
    <t>نرخ سود</t>
  </si>
  <si>
    <t>1-2-سرمایه‌گذاری در  صندوق سرمایه گذاری</t>
  </si>
  <si>
    <t>ندارد</t>
  </si>
  <si>
    <t xml:space="preserve">بیمه زندگی خاورمیانه </t>
  </si>
  <si>
    <t>صندوق سپر سرمایه بیدار</t>
  </si>
  <si>
    <t xml:space="preserve">صندوق سهامی اکسیژن </t>
  </si>
  <si>
    <t xml:space="preserve">صندوق درآمد ثابت سام </t>
  </si>
  <si>
    <t xml:space="preserve">صندوق بخشی صنایع سورنا </t>
  </si>
  <si>
    <t>ارزش دفتری برابر است با میانگین موزون خالص ارزش فروش هر سهم/ ورقه در ابتدای دوره با خرید طی دوره ضربدر تعداد در پایان دوره</t>
  </si>
  <si>
    <t xml:space="preserve">سود سپرده بانکی </t>
  </si>
  <si>
    <t>بیمه زندگی خاورمیانه</t>
  </si>
  <si>
    <t>صندوق کیمیا</t>
  </si>
  <si>
    <t>صندوق بخشی  سورنا</t>
  </si>
  <si>
    <t>صندوق  اکسیژن</t>
  </si>
  <si>
    <t>صندوق سهامی اکسیژن</t>
  </si>
  <si>
    <t>صندوق با درآمد ثابت سام</t>
  </si>
  <si>
    <t>صندوق</t>
  </si>
  <si>
    <t>درآمد حاصل از سرمایه گذاری در واحدهای صندوق سرمایه گذاری</t>
  </si>
  <si>
    <t>صندوق با درآمد ثابت اکسیژن</t>
  </si>
  <si>
    <t>صندوق با درآمد ثابت کیمیا</t>
  </si>
  <si>
    <t>صندوق بخشی صنایع سورنا</t>
  </si>
  <si>
    <t>1-3- سرمایه‌گذاری در  سپرده‌ بانکی</t>
  </si>
  <si>
    <t>3- درآمد حاصل از سرمایه گذاری ها</t>
  </si>
  <si>
    <t>3-1</t>
  </si>
  <si>
    <t>3-3</t>
  </si>
  <si>
    <t>3-1-درآمد حاصل از سرمایه­گذاری در سهام و حق تقدم سهام:</t>
  </si>
  <si>
    <t>2-1- سود اوراق بهادار با درآمد ثابت و سپرده بانکی</t>
  </si>
  <si>
    <t>2-2- سود(زیان) حاصل از فروش اوراق بهادار</t>
  </si>
  <si>
    <t>2-3- درآمد ناشی از تغییر قیمت اوراق بهادار</t>
  </si>
  <si>
    <t>یادداشت2-3</t>
  </si>
  <si>
    <t>یادداشت 2-2</t>
  </si>
  <si>
    <t>صندوق اختصاصی بازارگردانی سپنتا</t>
  </si>
  <si>
    <t>صورت وضعیت پرتفوی</t>
  </si>
  <si>
    <t>1403/07/30</t>
  </si>
  <si>
    <t>سپرده بانکی نزد بانک شهر</t>
  </si>
  <si>
    <t>7001004371668</t>
  </si>
  <si>
    <t>برای ماه منتهی به 1403/08/30</t>
  </si>
  <si>
    <t>1403/08/30</t>
  </si>
  <si>
    <t>برای ماه منتهی به  1403/08/30</t>
  </si>
  <si>
    <t>طی آبان ماه</t>
  </si>
  <si>
    <t>از ابتدای سال مالی تا پایان آبان ماه</t>
  </si>
  <si>
    <t>طی آبان  ماه</t>
  </si>
  <si>
    <t>1403/08/28</t>
  </si>
  <si>
    <t>3-3-درآمد حاصل از سرمایه­گذاری در سپرده بانکی و گواهی سپرده</t>
  </si>
  <si>
    <t>3-2-درآمد حاصل از سرمایه­گذاری در واحدهای صندوق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</si>
</sst>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[Red]#,##0"/>
    <numFmt numFmtId="165" formatCode="#,##0_-;[Red]\(#,##0\)"/>
    <numFmt numFmtId="166" formatCode="#,##0;\(#,##0\)"/>
    <numFmt numFmtId="167" formatCode="_(* #,##0_);_(* \(#,##0\);_(* &quot;-&quot;??_);_(@_)"/>
  </numFmts>
  <fonts count="4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3"/>
      <color rgb="FF000000"/>
      <name val="B Nazanin"/>
      <charset val="178"/>
    </font>
    <font>
      <sz val="13"/>
      <color theme="1"/>
      <name val="B Mitra"/>
      <charset val="178"/>
    </font>
    <font>
      <b/>
      <sz val="11"/>
      <color rgb="FF000000"/>
      <name val="B Nazanin"/>
      <charset val="178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name val="B Mitra"/>
      <charset val="178"/>
    </font>
    <font>
      <sz val="8"/>
      <name val="Calibri"/>
      <family val="2"/>
      <charset val="178"/>
      <scheme val="minor"/>
    </font>
    <font>
      <sz val="8"/>
      <color rgb="FF000000"/>
      <name val="Arial"/>
      <family val="2"/>
    </font>
    <font>
      <b/>
      <sz val="15"/>
      <color rgb="FF000000"/>
      <name val="B Nazanin"/>
      <charset val="178"/>
    </font>
    <font>
      <b/>
      <sz val="12"/>
      <color theme="0"/>
      <name val="B Nazanin"/>
      <charset val="178"/>
    </font>
    <font>
      <sz val="12"/>
      <color theme="0"/>
      <name val="B Nazanin"/>
      <charset val="178"/>
    </font>
    <font>
      <b/>
      <sz val="12"/>
      <color theme="0"/>
      <name val="B Titr"/>
      <charset val="178"/>
    </font>
    <font>
      <sz val="11"/>
      <color theme="1"/>
      <name val="Calibri"/>
      <family val="2"/>
      <charset val="178"/>
      <scheme val="minor"/>
    </font>
    <font>
      <sz val="11"/>
      <color rgb="FF262626"/>
      <name val="IRANSans"/>
      <family val="2"/>
    </font>
    <font>
      <sz val="11"/>
      <color rgb="FF262626"/>
      <name val="IRANSans"/>
    </font>
    <font>
      <sz val="11"/>
      <color rgb="FFCD323F"/>
      <name val="IRANSans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6">
    <xf numFmtId="0" fontId="0" fillId="0" borderId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13" applyNumberFormat="0" applyAlignment="0" applyProtection="0"/>
    <xf numFmtId="0" fontId="23" fillId="7" borderId="14" applyNumberFormat="0" applyAlignment="0" applyProtection="0"/>
    <xf numFmtId="0" fontId="24" fillId="7" borderId="13" applyNumberFormat="0" applyAlignment="0" applyProtection="0"/>
    <xf numFmtId="0" fontId="25" fillId="0" borderId="15" applyNumberFormat="0" applyFill="0" applyAlignment="0" applyProtection="0"/>
    <xf numFmtId="0" fontId="26" fillId="8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31" fillId="0" borderId="0" applyNumberForma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vertical="center" wrapText="1" readingOrder="2"/>
    </xf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readingOrder="2"/>
    </xf>
    <xf numFmtId="3" fontId="2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33" fillId="0" borderId="0" xfId="0" applyFont="1"/>
    <xf numFmtId="0" fontId="8" fillId="0" borderId="0" xfId="0" applyFont="1" applyAlignment="1">
      <alignment horizontal="center" vertical="center" wrapText="1" readingOrder="2"/>
    </xf>
    <xf numFmtId="3" fontId="32" fillId="0" borderId="1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/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3" fillId="0" borderId="0" xfId="0" applyFont="1" applyAlignment="1">
      <alignment vertical="center" wrapText="1" readingOrder="2"/>
    </xf>
    <xf numFmtId="0" fontId="33" fillId="0" borderId="0" xfId="0" applyFont="1" applyAlignment="1">
      <alignment horizontal="center" vertical="center" wrapText="1" readingOrder="2"/>
    </xf>
    <xf numFmtId="10" fontId="36" fillId="2" borderId="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 readingOrder="2"/>
    </xf>
    <xf numFmtId="10" fontId="36" fillId="2" borderId="0" xfId="0" applyNumberFormat="1" applyFont="1" applyFill="1" applyAlignment="1">
      <alignment horizontal="right" vertical="center"/>
    </xf>
    <xf numFmtId="10" fontId="36" fillId="2" borderId="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 readingOrder="2"/>
    </xf>
    <xf numFmtId="10" fontId="8" fillId="0" borderId="1" xfId="0" applyNumberFormat="1" applyFont="1" applyBorder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 readingOrder="2"/>
    </xf>
    <xf numFmtId="3" fontId="33" fillId="0" borderId="4" xfId="0" applyNumberFormat="1" applyFont="1" applyBorder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wrapText="1" readingOrder="2"/>
    </xf>
    <xf numFmtId="3" fontId="33" fillId="0" borderId="4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readingOrder="2"/>
    </xf>
    <xf numFmtId="3" fontId="33" fillId="0" borderId="7" xfId="0" applyNumberFormat="1" applyFont="1" applyBorder="1" applyAlignment="1">
      <alignment horizontal="center" vertical="center" wrapText="1" readingOrder="2"/>
    </xf>
    <xf numFmtId="10" fontId="33" fillId="0" borderId="4" xfId="0" applyNumberFormat="1" applyFont="1" applyBorder="1" applyAlignment="1">
      <alignment horizontal="center" vertical="center" wrapText="1" readingOrder="2"/>
    </xf>
    <xf numFmtId="10" fontId="33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49" fontId="33" fillId="0" borderId="0" xfId="0" applyNumberFormat="1" applyFont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33" fillId="0" borderId="6" xfId="0" applyNumberFormat="1" applyFont="1" applyBorder="1" applyAlignment="1">
      <alignment horizontal="center" vertical="center" readingOrder="2"/>
    </xf>
    <xf numFmtId="3" fontId="3" fillId="0" borderId="0" xfId="0" applyNumberFormat="1" applyFont="1"/>
    <xf numFmtId="38" fontId="33" fillId="0" borderId="1" xfId="0" applyNumberFormat="1" applyFont="1" applyBorder="1" applyAlignment="1">
      <alignment horizontal="center" vertical="center" readingOrder="2"/>
    </xf>
    <xf numFmtId="3" fontId="4" fillId="0" borderId="19" xfId="0" applyNumberFormat="1" applyFont="1" applyBorder="1" applyAlignment="1">
      <alignment horizontal="center" vertical="center"/>
    </xf>
    <xf numFmtId="38" fontId="4" fillId="0" borderId="19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32" fillId="0" borderId="6" xfId="0" applyFont="1" applyBorder="1" applyAlignment="1">
      <alignment vertical="center" wrapText="1" readingOrder="2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 readingOrder="2"/>
    </xf>
    <xf numFmtId="38" fontId="4" fillId="0" borderId="6" xfId="0" applyNumberFormat="1" applyFont="1" applyBorder="1" applyAlignment="1">
      <alignment vertical="center" wrapText="1" readingOrder="2"/>
    </xf>
    <xf numFmtId="38" fontId="4" fillId="0" borderId="0" xfId="0" applyNumberFormat="1" applyFont="1" applyAlignment="1">
      <alignment vertical="center" wrapText="1" readingOrder="2"/>
    </xf>
    <xf numFmtId="3" fontId="4" fillId="0" borderId="6" xfId="0" applyNumberFormat="1" applyFont="1" applyBorder="1" applyAlignment="1">
      <alignment vertical="center" wrapText="1" readingOrder="2"/>
    </xf>
    <xf numFmtId="3" fontId="4" fillId="0" borderId="4" xfId="0" applyNumberFormat="1" applyFont="1" applyBorder="1" applyAlignment="1">
      <alignment horizontal="center" vertical="center" wrapText="1" readingOrder="2"/>
    </xf>
    <xf numFmtId="10" fontId="8" fillId="0" borderId="1" xfId="0" applyNumberFormat="1" applyFont="1" applyBorder="1" applyAlignment="1">
      <alignment horizontal="center" vertical="center" readingOrder="2"/>
    </xf>
    <xf numFmtId="10" fontId="33" fillId="0" borderId="0" xfId="0" applyNumberFormat="1" applyFont="1" applyAlignment="1">
      <alignment horizontal="center" vertical="center" readingOrder="2"/>
    </xf>
    <xf numFmtId="10" fontId="33" fillId="0" borderId="6" xfId="0" applyNumberFormat="1" applyFont="1" applyBorder="1" applyAlignment="1">
      <alignment horizontal="center" vertical="center" readingOrder="2"/>
    </xf>
    <xf numFmtId="10" fontId="8" fillId="0" borderId="8" xfId="0" applyNumberFormat="1" applyFont="1" applyBorder="1" applyAlignment="1">
      <alignment horizontal="center" vertical="center" readingOrder="2"/>
    </xf>
    <xf numFmtId="10" fontId="32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0" fontId="8" fillId="0" borderId="6" xfId="0" applyFont="1" applyBorder="1" applyAlignment="1">
      <alignment horizontal="center" vertical="center" wrapText="1" readingOrder="2"/>
    </xf>
    <xf numFmtId="3" fontId="33" fillId="0" borderId="0" xfId="0" applyNumberFormat="1" applyFont="1" applyAlignment="1">
      <alignment vertical="center" wrapText="1"/>
    </xf>
    <xf numFmtId="3" fontId="33" fillId="0" borderId="0" xfId="0" applyNumberFormat="1" applyFont="1"/>
    <xf numFmtId="0" fontId="11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center" vertical="center"/>
    </xf>
    <xf numFmtId="166" fontId="11" fillId="2" borderId="0" xfId="0" applyNumberFormat="1" applyFont="1" applyFill="1" applyAlignment="1">
      <alignment vertical="center" wrapText="1"/>
    </xf>
    <xf numFmtId="0" fontId="33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 wrapText="1" readingOrder="2"/>
    </xf>
    <xf numFmtId="165" fontId="33" fillId="2" borderId="0" xfId="0" applyNumberFormat="1" applyFont="1" applyFill="1" applyAlignment="1">
      <alignment vertical="center" wrapText="1"/>
    </xf>
    <xf numFmtId="0" fontId="34" fillId="2" borderId="0" xfId="0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 wrapText="1"/>
    </xf>
    <xf numFmtId="38" fontId="33" fillId="2" borderId="0" xfId="0" applyNumberFormat="1" applyFont="1" applyFill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 readingOrder="2"/>
    </xf>
    <xf numFmtId="38" fontId="33" fillId="2" borderId="6" xfId="0" applyNumberFormat="1" applyFont="1" applyFill="1" applyBorder="1" applyAlignment="1">
      <alignment vertical="center" wrapText="1"/>
    </xf>
    <xf numFmtId="38" fontId="33" fillId="2" borderId="8" xfId="0" applyNumberFormat="1" applyFont="1" applyFill="1" applyBorder="1" applyAlignment="1">
      <alignment vertical="center" wrapText="1"/>
    </xf>
    <xf numFmtId="3" fontId="40" fillId="2" borderId="0" xfId="0" applyNumberFormat="1" applyFont="1" applyFill="1" applyAlignment="1">
      <alignment horizontal="center" vertical="center" readingOrder="2"/>
    </xf>
    <xf numFmtId="0" fontId="41" fillId="2" borderId="0" xfId="0" applyFont="1" applyFill="1"/>
    <xf numFmtId="3" fontId="5" fillId="0" borderId="0" xfId="0" applyNumberFormat="1" applyFont="1" applyAlignment="1">
      <alignment vertical="center" readingOrder="2"/>
    </xf>
    <xf numFmtId="3" fontId="42" fillId="0" borderId="0" xfId="0" applyNumberFormat="1" applyFont="1" applyAlignment="1">
      <alignment vertical="center" readingOrder="2"/>
    </xf>
    <xf numFmtId="9" fontId="8" fillId="0" borderId="1" xfId="0" applyNumberFormat="1" applyFont="1" applyBorder="1" applyAlignment="1">
      <alignment horizontal="center" vertical="center" readingOrder="2"/>
    </xf>
    <xf numFmtId="10" fontId="3" fillId="0" borderId="0" xfId="44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 wrapText="1"/>
    </xf>
    <xf numFmtId="3" fontId="3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 readingOrder="2"/>
    </xf>
    <xf numFmtId="3" fontId="4" fillId="2" borderId="9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/>
    <xf numFmtId="0" fontId="8" fillId="2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 readingOrder="2"/>
    </xf>
    <xf numFmtId="3" fontId="4" fillId="2" borderId="6" xfId="0" applyNumberFormat="1" applyFont="1" applyFill="1" applyBorder="1" applyAlignment="1">
      <alignment vertical="center"/>
    </xf>
    <xf numFmtId="3" fontId="33" fillId="2" borderId="6" xfId="0" applyNumberFormat="1" applyFont="1" applyFill="1" applyBorder="1" applyAlignment="1">
      <alignment vertical="center" wrapText="1"/>
    </xf>
    <xf numFmtId="0" fontId="33" fillId="2" borderId="0" xfId="0" applyFont="1" applyFill="1"/>
    <xf numFmtId="0" fontId="8" fillId="2" borderId="0" xfId="0" applyFont="1" applyFill="1" applyAlignment="1">
      <alignment horizontal="center" vertical="center" wrapText="1" readingOrder="2"/>
    </xf>
    <xf numFmtId="3" fontId="32" fillId="2" borderId="8" xfId="0" applyNumberFormat="1" applyFont="1" applyFill="1" applyBorder="1" applyAlignment="1">
      <alignment horizontal="center" vertical="center" wrapText="1" readingOrder="2"/>
    </xf>
    <xf numFmtId="3" fontId="32" fillId="2" borderId="1" xfId="0" applyNumberFormat="1" applyFont="1" applyFill="1" applyBorder="1" applyAlignment="1">
      <alignment horizontal="center" vertical="center" wrapText="1" readingOrder="2"/>
    </xf>
    <xf numFmtId="3" fontId="4" fillId="0" borderId="2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7" fontId="7" fillId="0" borderId="6" xfId="45" applyNumberFormat="1" applyFont="1" applyBorder="1" applyAlignment="1">
      <alignment horizontal="center"/>
    </xf>
    <xf numFmtId="167" fontId="3" fillId="0" borderId="0" xfId="45" applyNumberFormat="1" applyFont="1"/>
    <xf numFmtId="167" fontId="2" fillId="0" borderId="0" xfId="45" applyNumberFormat="1" applyFont="1"/>
    <xf numFmtId="3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3" fontId="4" fillId="0" borderId="6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readingOrder="2"/>
    </xf>
    <xf numFmtId="166" fontId="7" fillId="0" borderId="1" xfId="0" applyNumberFormat="1" applyFont="1" applyBorder="1" applyAlignment="1">
      <alignment horizontal="center" vertical="center" wrapText="1" readingOrder="2"/>
    </xf>
    <xf numFmtId="3" fontId="45" fillId="0" borderId="0" xfId="0" applyNumberFormat="1" applyFont="1"/>
    <xf numFmtId="3" fontId="46" fillId="0" borderId="0" xfId="0" applyNumberFormat="1" applyFont="1"/>
    <xf numFmtId="10" fontId="44" fillId="0" borderId="0" xfId="44" applyNumberFormat="1" applyFont="1"/>
    <xf numFmtId="10" fontId="3" fillId="0" borderId="0" xfId="0" applyNumberFormat="1" applyFont="1" applyAlignment="1">
      <alignment horizontal="center" vertical="center" wrapText="1" readingOrder="2"/>
    </xf>
    <xf numFmtId="10" fontId="3" fillId="0" borderId="0" xfId="0" applyNumberFormat="1" applyFont="1" applyAlignment="1">
      <alignment horizontal="center" vertical="center" readingOrder="2"/>
    </xf>
    <xf numFmtId="10" fontId="3" fillId="0" borderId="6" xfId="0" applyNumberFormat="1" applyFont="1" applyBorder="1" applyAlignment="1">
      <alignment horizontal="center" vertical="center" readingOrder="2"/>
    </xf>
    <xf numFmtId="164" fontId="3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/>
    </xf>
    <xf numFmtId="38" fontId="36" fillId="0" borderId="0" xfId="0" applyNumberFormat="1" applyFont="1" applyAlignment="1">
      <alignment horizontal="right" vertical="center"/>
    </xf>
    <xf numFmtId="38" fontId="36" fillId="0" borderId="6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 wrapText="1" readingOrder="2"/>
    </xf>
    <xf numFmtId="3" fontId="8" fillId="0" borderId="0" xfId="0" applyNumberFormat="1" applyFont="1"/>
    <xf numFmtId="3" fontId="45" fillId="0" borderId="0" xfId="0" applyNumberFormat="1" applyFont="1" applyAlignment="1">
      <alignment horizontal="right" vertical="center" wrapText="1"/>
    </xf>
    <xf numFmtId="3" fontId="33" fillId="2" borderId="0" xfId="0" applyNumberFormat="1" applyFont="1" applyFill="1"/>
    <xf numFmtId="0" fontId="32" fillId="2" borderId="1" xfId="0" applyFont="1" applyFill="1" applyBorder="1" applyAlignment="1">
      <alignment horizontal="center" vertical="center" wrapText="1" readingOrder="2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 readingOrder="2"/>
    </xf>
    <xf numFmtId="166" fontId="11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166" fontId="11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33" fillId="0" borderId="7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33" fillId="0" borderId="7" xfId="0" applyNumberFormat="1" applyFont="1" applyBorder="1" applyAlignment="1">
      <alignment horizontal="center" vertical="center" readingOrder="2"/>
    </xf>
    <xf numFmtId="9" fontId="33" fillId="0" borderId="0" xfId="0" applyNumberFormat="1" applyFont="1" applyAlignment="1">
      <alignment horizontal="center" vertical="center" readingOrder="2"/>
    </xf>
    <xf numFmtId="38" fontId="36" fillId="0" borderId="6" xfId="0" applyNumberFormat="1" applyFont="1" applyBorder="1" applyAlignment="1">
      <alignment horizontal="right" vertical="center"/>
    </xf>
    <xf numFmtId="3" fontId="33" fillId="0" borderId="6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 readingOrder="2"/>
    </xf>
    <xf numFmtId="0" fontId="32" fillId="0" borderId="7" xfId="0" applyFont="1" applyBorder="1" applyAlignment="1">
      <alignment horizontal="center" vertical="center" wrapText="1" readingOrder="2"/>
    </xf>
    <xf numFmtId="9" fontId="4" fillId="0" borderId="0" xfId="0" applyNumberFormat="1" applyFont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3" fontId="47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33" fillId="2" borderId="0" xfId="0" applyFont="1" applyFill="1" applyAlignment="1"/>
    <xf numFmtId="0" fontId="0" fillId="2" borderId="0" xfId="0" applyFill="1"/>
    <xf numFmtId="3" fontId="0" fillId="2" borderId="0" xfId="0" applyNumberFormat="1" applyFill="1"/>
    <xf numFmtId="0" fontId="34" fillId="2" borderId="0" xfId="0" applyFont="1" applyFill="1"/>
    <xf numFmtId="3" fontId="34" fillId="2" borderId="0" xfId="0" applyNumberFormat="1" applyFont="1" applyFill="1"/>
    <xf numFmtId="0" fontId="32" fillId="2" borderId="6" xfId="0" applyFont="1" applyFill="1" applyBorder="1" applyAlignment="1">
      <alignment horizontal="center" vertical="center" wrapText="1" readingOrder="2"/>
    </xf>
    <xf numFmtId="0" fontId="33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 readingOrder="2"/>
    </xf>
    <xf numFmtId="0" fontId="3" fillId="2" borderId="0" xfId="0" applyFont="1" applyFill="1"/>
    <xf numFmtId="0" fontId="2" fillId="2" borderId="0" xfId="0" applyFont="1" applyFill="1"/>
    <xf numFmtId="0" fontId="32" fillId="2" borderId="0" xfId="0" applyFont="1" applyFill="1" applyAlignment="1">
      <alignment horizontal="center" vertical="center" wrapText="1" readingOrder="2"/>
    </xf>
    <xf numFmtId="0" fontId="3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readingOrder="2"/>
    </xf>
    <xf numFmtId="0" fontId="32" fillId="2" borderId="4" xfId="0" applyFont="1" applyFill="1" applyBorder="1" applyAlignment="1">
      <alignment horizontal="center" vertical="center" wrapText="1" readingOrder="2"/>
    </xf>
    <xf numFmtId="38" fontId="4" fillId="2" borderId="0" xfId="0" applyNumberFormat="1" applyFont="1" applyFill="1" applyAlignment="1">
      <alignment vertical="center" wrapText="1" readingOrder="2"/>
    </xf>
    <xf numFmtId="0" fontId="33" fillId="2" borderId="0" xfId="0" applyFont="1" applyFill="1" applyAlignment="1">
      <alignment vertical="center" wrapText="1"/>
    </xf>
    <xf numFmtId="38" fontId="4" fillId="2" borderId="0" xfId="0" applyNumberFormat="1" applyFont="1" applyFill="1" applyAlignment="1">
      <alignment horizontal="center" vertical="center" wrapText="1" readingOrder="2"/>
    </xf>
    <xf numFmtId="10" fontId="4" fillId="2" borderId="0" xfId="0" applyNumberFormat="1" applyFont="1" applyFill="1" applyAlignment="1">
      <alignment horizontal="center" vertical="center" wrapText="1" readingOrder="2"/>
    </xf>
    <xf numFmtId="10" fontId="4" fillId="2" borderId="0" xfId="0" applyNumberFormat="1" applyFont="1" applyFill="1" applyAlignment="1">
      <alignment horizontal="center" vertical="center" wrapText="1" readingOrder="1"/>
    </xf>
    <xf numFmtId="38" fontId="4" fillId="2" borderId="0" xfId="0" applyNumberFormat="1" applyFont="1" applyFill="1" applyBorder="1" applyAlignment="1">
      <alignment vertical="center" wrapText="1" readingOrder="2"/>
    </xf>
    <xf numFmtId="38" fontId="4" fillId="2" borderId="6" xfId="0" applyNumberFormat="1" applyFont="1" applyFill="1" applyBorder="1" applyAlignment="1">
      <alignment vertical="center" wrapText="1" readingOrder="2"/>
    </xf>
    <xf numFmtId="10" fontId="4" fillId="2" borderId="6" xfId="0" applyNumberFormat="1" applyFont="1" applyFill="1" applyBorder="1" applyAlignment="1">
      <alignment horizontal="center" vertical="center" wrapText="1" readingOrder="1"/>
    </xf>
    <xf numFmtId="38" fontId="32" fillId="2" borderId="1" xfId="0" applyNumberFormat="1" applyFont="1" applyFill="1" applyBorder="1" applyAlignment="1">
      <alignment horizontal="center" vertical="center" wrapText="1" readingOrder="2"/>
    </xf>
    <xf numFmtId="0" fontId="8" fillId="2" borderId="0" xfId="0" applyFont="1" applyFill="1" applyAlignment="1">
      <alignment vertical="center" wrapText="1"/>
    </xf>
    <xf numFmtId="10" fontId="32" fillId="2" borderId="1" xfId="0" applyNumberFormat="1" applyFont="1" applyFill="1" applyBorder="1" applyAlignment="1">
      <alignment horizontal="center" vertical="center" wrapText="1" readingOrder="2"/>
    </xf>
    <xf numFmtId="10" fontId="2" fillId="0" borderId="0" xfId="0" applyNumberFormat="1" applyFont="1"/>
    <xf numFmtId="10" fontId="33" fillId="0" borderId="0" xfId="0" applyNumberFormat="1" applyFont="1"/>
    <xf numFmtId="10" fontId="8" fillId="0" borderId="0" xfId="0" applyNumberFormat="1" applyFont="1"/>
    <xf numFmtId="10" fontId="33" fillId="2" borderId="0" xfId="0" applyNumberFormat="1" applyFont="1" applyFill="1" applyAlignment="1">
      <alignment horizontal="center" vertical="center" readingOrder="2"/>
    </xf>
    <xf numFmtId="10" fontId="0" fillId="0" borderId="0" xfId="0" applyNumberFormat="1"/>
    <xf numFmtId="10" fontId="34" fillId="0" borderId="0" xfId="0" applyNumberFormat="1" applyFont="1"/>
    <xf numFmtId="10" fontId="5" fillId="0" borderId="0" xfId="0" applyNumberFormat="1" applyFont="1" applyAlignment="1">
      <alignment vertical="center" readingOrder="2"/>
    </xf>
  </cellXfs>
  <cellStyles count="46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ED116666-986C-45DF-90D3-02740C164632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7C7E5178-9FD4-49E3-8718-C3024E37BB9F}"/>
    <cellStyle name="Note 2" xfId="42" xr:uid="{E09E2048-2C1F-4C6D-B4AF-001EA5FEF4B4}"/>
    <cellStyle name="Output" xfId="10" builtinId="21" customBuiltin="1"/>
    <cellStyle name="Percent" xfId="44" builtinId="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dmin.sepantafund.ir/admin/Stock/StockTransactionList.aspx?StockID=161833&amp;BasketID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admin/Stock/StockTransactionList.aspx%3fStockID=190633&amp;BasketID=1" TargetMode="External"/><Relationship Id="rId2" Type="http://schemas.openxmlformats.org/officeDocument/2006/relationships/hyperlink" Target="../../../admin/Stock/StockTransactionList.aspx%3fStockID=189607&amp;BasketID=1" TargetMode="External"/><Relationship Id="rId1" Type="http://schemas.openxmlformats.org/officeDocument/2006/relationships/hyperlink" Target="../../../admin/Stock/StockTransactionList.aspx%3fStockID=163228&amp;BasketID=1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../../../admin/Stock/StockTransactionList.aspx%3fStockID=193546&amp;BasketID=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admin/Stock/StockTransactionList.aspx%3fStockID=161833&amp;Basket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8C11-EE3B-4611-AFA5-445ACA003497}">
  <sheetPr>
    <tabColor rgb="FF92D050"/>
  </sheetPr>
  <dimension ref="A5:C9"/>
  <sheetViews>
    <sheetView rightToLeft="1" workbookViewId="0">
      <selection activeCell="A9" sqref="A9:C9"/>
    </sheetView>
  </sheetViews>
  <sheetFormatPr defaultRowHeight="15" x14ac:dyDescent="0.25"/>
  <cols>
    <col min="1" max="1" width="9.7109375" style="97" customWidth="1"/>
    <col min="2" max="2" width="45.42578125" style="97" customWidth="1"/>
    <col min="3" max="3" width="25.140625" style="97" customWidth="1"/>
    <col min="4" max="16384" width="9.140625" style="97"/>
  </cols>
  <sheetData>
    <row r="5" spans="1:3" x14ac:dyDescent="0.25">
      <c r="B5" s="171"/>
    </row>
    <row r="6" spans="1:3" x14ac:dyDescent="0.25">
      <c r="B6" s="171"/>
    </row>
    <row r="7" spans="1:3" ht="25.5" x14ac:dyDescent="0.25">
      <c r="A7" s="172" t="s">
        <v>102</v>
      </c>
      <c r="B7" s="172"/>
      <c r="C7" s="172"/>
    </row>
    <row r="8" spans="1:3" ht="25.5" x14ac:dyDescent="0.25">
      <c r="A8" s="172" t="s">
        <v>103</v>
      </c>
      <c r="B8" s="172"/>
      <c r="C8" s="172"/>
    </row>
    <row r="9" spans="1:3" ht="25.5" x14ac:dyDescent="0.25">
      <c r="A9" s="172" t="s">
        <v>107</v>
      </c>
      <c r="B9" s="172"/>
      <c r="C9" s="172"/>
    </row>
  </sheetData>
  <mergeCells count="4">
    <mergeCell ref="B5:B6"/>
    <mergeCell ref="A7:C7"/>
    <mergeCell ref="A8:C8"/>
    <mergeCell ref="A9:C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52B6-2391-40DB-8AC6-FAE7D2228F33}">
  <sheetPr>
    <tabColor rgb="FF92D050"/>
    <pageSetUpPr fitToPage="1"/>
  </sheetPr>
  <dimension ref="A1:R18"/>
  <sheetViews>
    <sheetView rightToLeft="1" workbookViewId="0">
      <selection activeCell="O11" sqref="O11:O16"/>
    </sheetView>
  </sheetViews>
  <sheetFormatPr defaultRowHeight="15" x14ac:dyDescent="0.25"/>
  <cols>
    <col min="1" max="1" width="35" customWidth="1"/>
    <col min="2" max="2" width="0.5703125" customWidth="1"/>
    <col min="3" max="3" width="19.28515625" style="233" customWidth="1"/>
    <col min="4" max="4" width="0.5703125" style="233" customWidth="1"/>
    <col min="5" max="5" width="14.7109375" style="233" customWidth="1"/>
    <col min="6" max="6" width="0.5703125" style="233" customWidth="1"/>
    <col min="7" max="7" width="15.7109375" style="233" bestFit="1" customWidth="1"/>
    <col min="8" max="8" width="14.42578125" style="233" customWidth="1"/>
    <col min="9" max="9" width="0.5703125" style="233" customWidth="1"/>
    <col min="10" max="10" width="16.85546875" style="233" customWidth="1"/>
    <col min="11" max="11" width="0.5703125" customWidth="1"/>
    <col min="12" max="12" width="15.7109375" customWidth="1"/>
    <col min="13" max="13" width="0.5703125" customWidth="1"/>
    <col min="14" max="14" width="17.140625" customWidth="1"/>
    <col min="15" max="15" width="12.85546875" customWidth="1"/>
    <col min="17" max="17" width="12.42578125" bestFit="1" customWidth="1"/>
    <col min="18" max="18" width="9.140625" style="262"/>
  </cols>
  <sheetData>
    <row r="1" spans="1:18" s="1" customFormat="1" ht="21" x14ac:dyDescent="0.55000000000000004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R1" s="258"/>
    </row>
    <row r="2" spans="1:18" s="1" customFormat="1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R2" s="258"/>
    </row>
    <row r="3" spans="1:18" s="1" customFormat="1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R3" s="258"/>
    </row>
    <row r="4" spans="1:18" s="1" customFormat="1" ht="15.75" x14ac:dyDescent="0.4">
      <c r="C4" s="242"/>
      <c r="D4" s="242"/>
      <c r="E4" s="242"/>
      <c r="F4" s="242"/>
      <c r="G4" s="242"/>
      <c r="H4" s="242"/>
      <c r="I4" s="242"/>
      <c r="J4" s="242"/>
      <c r="R4" s="258"/>
    </row>
    <row r="5" spans="1:18" s="1" customFormat="1" ht="25.5" x14ac:dyDescent="0.4">
      <c r="A5" s="179" t="s">
        <v>115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R5" s="258"/>
    </row>
    <row r="6" spans="1:18" s="33" customFormat="1" ht="18.75" x14ac:dyDescent="0.45">
      <c r="C6" s="135"/>
      <c r="D6" s="135"/>
      <c r="E6" s="135"/>
      <c r="F6" s="135"/>
      <c r="G6" s="135"/>
      <c r="H6" s="135"/>
      <c r="I6" s="135"/>
      <c r="J6" s="135"/>
      <c r="R6" s="259"/>
    </row>
    <row r="7" spans="1:18" s="33" customFormat="1" ht="35.25" customHeight="1" x14ac:dyDescent="0.45">
      <c r="B7" s="55"/>
      <c r="C7" s="237" t="s">
        <v>110</v>
      </c>
      <c r="D7" s="237"/>
      <c r="E7" s="237"/>
      <c r="F7" s="237"/>
      <c r="G7" s="237"/>
      <c r="H7" s="237"/>
      <c r="I7" s="237"/>
      <c r="J7" s="237"/>
      <c r="K7" s="80"/>
      <c r="L7" s="219" t="s">
        <v>111</v>
      </c>
      <c r="M7" s="219"/>
      <c r="N7" s="219"/>
      <c r="O7" s="219"/>
      <c r="R7" s="259"/>
    </row>
    <row r="8" spans="1:18" s="33" customFormat="1" ht="19.5" customHeight="1" x14ac:dyDescent="0.45">
      <c r="A8" s="201" t="s">
        <v>24</v>
      </c>
      <c r="B8" s="199"/>
      <c r="C8" s="243" t="s">
        <v>12</v>
      </c>
      <c r="D8" s="244"/>
      <c r="E8" s="243" t="s">
        <v>13</v>
      </c>
      <c r="F8" s="244"/>
      <c r="G8" s="243" t="s">
        <v>2</v>
      </c>
      <c r="H8" s="243"/>
      <c r="I8" s="244"/>
      <c r="J8" s="243" t="s">
        <v>12</v>
      </c>
      <c r="K8" s="199"/>
      <c r="L8" s="221" t="s">
        <v>13</v>
      </c>
      <c r="M8" s="199"/>
      <c r="N8" s="222" t="s">
        <v>2</v>
      </c>
      <c r="O8" s="222"/>
      <c r="R8" s="259"/>
    </row>
    <row r="9" spans="1:18" s="33" customFormat="1" ht="12" customHeight="1" x14ac:dyDescent="0.45">
      <c r="A9" s="201"/>
      <c r="B9" s="199"/>
      <c r="C9" s="243"/>
      <c r="D9" s="244"/>
      <c r="E9" s="243"/>
      <c r="F9" s="244"/>
      <c r="G9" s="237"/>
      <c r="H9" s="237"/>
      <c r="I9" s="244"/>
      <c r="J9" s="243"/>
      <c r="K9" s="199"/>
      <c r="L9" s="221"/>
      <c r="M9" s="199"/>
      <c r="N9" s="219"/>
      <c r="O9" s="219"/>
      <c r="R9" s="259"/>
    </row>
    <row r="10" spans="1:18" s="33" customFormat="1" ht="37.5" customHeight="1" x14ac:dyDescent="0.45">
      <c r="A10" s="202"/>
      <c r="B10" s="199"/>
      <c r="C10" s="245" t="s">
        <v>100</v>
      </c>
      <c r="D10" s="244"/>
      <c r="E10" s="245" t="s">
        <v>101</v>
      </c>
      <c r="F10" s="244"/>
      <c r="G10" s="246" t="s">
        <v>6</v>
      </c>
      <c r="H10" s="246" t="s">
        <v>14</v>
      </c>
      <c r="I10" s="244"/>
      <c r="J10" s="245" t="s">
        <v>100</v>
      </c>
      <c r="K10" s="199"/>
      <c r="L10" s="27" t="s">
        <v>101</v>
      </c>
      <c r="M10" s="199"/>
      <c r="N10" s="54" t="s">
        <v>6</v>
      </c>
      <c r="O10" s="54" t="s">
        <v>14</v>
      </c>
      <c r="Q10" s="116"/>
      <c r="R10" s="259"/>
    </row>
    <row r="11" spans="1:18" s="33" customFormat="1" ht="30" customHeight="1" x14ac:dyDescent="0.45">
      <c r="A11" s="84" t="s">
        <v>75</v>
      </c>
      <c r="B11" s="29"/>
      <c r="C11" s="247">
        <f>'درآمد ناشی از تغییر قیمت اوراق '!I8</f>
        <v>0</v>
      </c>
      <c r="D11" s="248"/>
      <c r="E11" s="106">
        <f>'درآمد ناشی ازفروش'!H8</f>
        <v>126605984</v>
      </c>
      <c r="F11" s="248"/>
      <c r="G11" s="249">
        <f>SUM(C11:F11)</f>
        <v>126605984</v>
      </c>
      <c r="H11" s="250">
        <v>1.54E-2</v>
      </c>
      <c r="I11" s="248"/>
      <c r="J11" s="106">
        <f>'درآمد ناشی از تغییر قیمت اوراق '!Q8</f>
        <v>0</v>
      </c>
      <c r="K11" s="29"/>
      <c r="L11" s="87">
        <f>'درآمد ناشی ازفروش'!P8</f>
        <v>147362762</v>
      </c>
      <c r="M11" s="29"/>
      <c r="N11" s="87">
        <f>J11+L11</f>
        <v>147362762</v>
      </c>
      <c r="O11" s="250">
        <v>1.46E-2</v>
      </c>
      <c r="R11" s="259"/>
    </row>
    <row r="12" spans="1:18" s="33" customFormat="1" ht="30" customHeight="1" x14ac:dyDescent="0.45">
      <c r="A12" s="84" t="s">
        <v>85</v>
      </c>
      <c r="B12" s="29"/>
      <c r="C12" s="247">
        <f>'درآمد ناشی از تغییر قیمت اوراق '!I9</f>
        <v>780405178</v>
      </c>
      <c r="D12" s="248"/>
      <c r="E12" s="106">
        <f>'درآمد ناشی ازفروش'!H9</f>
        <v>144424891</v>
      </c>
      <c r="F12" s="248"/>
      <c r="G12" s="249">
        <f t="shared" ref="G12:G16" si="0">SUM(C12:F12)</f>
        <v>924830069</v>
      </c>
      <c r="H12" s="251">
        <v>0.11219999999999999</v>
      </c>
      <c r="I12" s="248"/>
      <c r="J12" s="249">
        <f>'درآمد ناشی از تغییر قیمت اوراق '!Q9</f>
        <v>-179994417</v>
      </c>
      <c r="K12" s="29"/>
      <c r="L12" s="87">
        <f>'درآمد ناشی ازفروش'!P9</f>
        <v>356909508</v>
      </c>
      <c r="M12" s="29"/>
      <c r="N12" s="89">
        <f t="shared" ref="N12:N15" si="1">J12+L12</f>
        <v>176915091</v>
      </c>
      <c r="O12" s="251">
        <v>1.7500000000000002E-2</v>
      </c>
      <c r="R12" s="259"/>
    </row>
    <row r="13" spans="1:18" s="33" customFormat="1" ht="30" customHeight="1" x14ac:dyDescent="0.45">
      <c r="A13" s="84" t="s">
        <v>89</v>
      </c>
      <c r="B13" s="29"/>
      <c r="C13" s="106">
        <f>'درآمد ناشی از تغییر قیمت اوراق '!I10</f>
        <v>236</v>
      </c>
      <c r="D13" s="248"/>
      <c r="E13" s="132">
        <v>0</v>
      </c>
      <c r="F13" s="248"/>
      <c r="G13" s="247">
        <f t="shared" si="0"/>
        <v>236</v>
      </c>
      <c r="H13" s="250">
        <v>0</v>
      </c>
      <c r="I13" s="248"/>
      <c r="J13" s="106">
        <f>'درآمد ناشی از تغییر قیمت اوراق '!Q10</f>
        <v>484</v>
      </c>
      <c r="K13" s="29"/>
      <c r="L13" s="87">
        <v>0</v>
      </c>
      <c r="M13" s="29"/>
      <c r="N13" s="87">
        <f t="shared" si="1"/>
        <v>484</v>
      </c>
      <c r="O13" s="250">
        <v>0</v>
      </c>
      <c r="R13" s="259"/>
    </row>
    <row r="14" spans="1:18" s="33" customFormat="1" ht="30" customHeight="1" x14ac:dyDescent="0.45">
      <c r="A14" s="84" t="s">
        <v>90</v>
      </c>
      <c r="B14" s="29"/>
      <c r="C14" s="106">
        <f>'درآمد ناشی از تغییر قیمت اوراق '!I11</f>
        <v>113465121</v>
      </c>
      <c r="D14" s="248"/>
      <c r="E14" s="132">
        <v>0</v>
      </c>
      <c r="F14" s="248"/>
      <c r="G14" s="247">
        <f t="shared" si="0"/>
        <v>113465121</v>
      </c>
      <c r="H14" s="250">
        <v>1.38E-2</v>
      </c>
      <c r="I14" s="248"/>
      <c r="J14" s="106">
        <f>'درآمد ناشی از تغییر قیمت اوراق '!Q11</f>
        <v>231700548</v>
      </c>
      <c r="K14" s="29"/>
      <c r="L14" s="59">
        <v>0</v>
      </c>
      <c r="M14" s="29"/>
      <c r="N14" s="87">
        <f t="shared" si="1"/>
        <v>231700548</v>
      </c>
      <c r="O14" s="250">
        <v>2.29E-2</v>
      </c>
      <c r="R14" s="259"/>
    </row>
    <row r="15" spans="1:18" s="33" customFormat="1" ht="30" customHeight="1" x14ac:dyDescent="0.45">
      <c r="A15" s="84" t="s">
        <v>86</v>
      </c>
      <c r="B15" s="29"/>
      <c r="C15" s="252">
        <f>'درآمد ناشی از تغییر قیمت اوراق '!I12</f>
        <v>-36392049</v>
      </c>
      <c r="D15" s="248"/>
      <c r="E15" s="106">
        <f>'درآمد ناشی ازفروش'!H10</f>
        <v>2374614373</v>
      </c>
      <c r="F15" s="248"/>
      <c r="G15" s="247">
        <f t="shared" si="0"/>
        <v>2338222324</v>
      </c>
      <c r="H15" s="250">
        <v>0.28370000000000001</v>
      </c>
      <c r="I15" s="248"/>
      <c r="J15" s="106">
        <f>'درآمد ناشی از تغییر قیمت اوراق '!Q12</f>
        <v>62992920</v>
      </c>
      <c r="K15" s="29"/>
      <c r="L15" s="87">
        <f>'درآمد ناشی ازفروش'!P10</f>
        <v>3734048916</v>
      </c>
      <c r="M15" s="29"/>
      <c r="N15" s="87">
        <f t="shared" si="1"/>
        <v>3797041836</v>
      </c>
      <c r="O15" s="250">
        <v>0.37590000000000001</v>
      </c>
      <c r="R15" s="259"/>
    </row>
    <row r="16" spans="1:18" s="33" customFormat="1" ht="30" customHeight="1" x14ac:dyDescent="0.45">
      <c r="A16" s="84" t="s">
        <v>91</v>
      </c>
      <c r="B16" s="29"/>
      <c r="C16" s="253">
        <f>'درآمد ناشی از تغییر قیمت اوراق '!I13</f>
        <v>569105321</v>
      </c>
      <c r="D16" s="248"/>
      <c r="E16" s="112">
        <f>'درآمد ناشی ازفروش'!H11</f>
        <v>-961581650</v>
      </c>
      <c r="F16" s="248"/>
      <c r="G16" s="253">
        <f t="shared" si="0"/>
        <v>-392476329</v>
      </c>
      <c r="H16" s="254">
        <v>-4.7600000000000003E-2</v>
      </c>
      <c r="I16" s="248"/>
      <c r="J16" s="253">
        <f>'درآمد ناشی از تغییر قیمت اوراق '!Q13</f>
        <v>-422635652</v>
      </c>
      <c r="K16" s="29"/>
      <c r="L16" s="88">
        <f>'درآمد ناشی ازفروش'!P11</f>
        <v>-554839836</v>
      </c>
      <c r="M16" s="29"/>
      <c r="N16" s="88">
        <f>SUM(J16:L16)</f>
        <v>-977475488</v>
      </c>
      <c r="O16" s="254">
        <v>-9.6799999999999997E-2</v>
      </c>
      <c r="R16" s="259"/>
    </row>
    <row r="17" spans="1:18" s="32" customFormat="1" ht="30" customHeight="1" thickBot="1" x14ac:dyDescent="0.6">
      <c r="A17" s="58" t="s">
        <v>2</v>
      </c>
      <c r="B17" s="40"/>
      <c r="C17" s="255">
        <f>SUM(C11:C16)</f>
        <v>1426583807</v>
      </c>
      <c r="D17" s="256"/>
      <c r="E17" s="138">
        <f>SUM(E11:E16)</f>
        <v>1684063598</v>
      </c>
      <c r="F17" s="256"/>
      <c r="G17" s="255">
        <f>SUM(G11:G16)</f>
        <v>3110647405</v>
      </c>
      <c r="H17" s="257">
        <f>SUM(H11:H16)</f>
        <v>0.37750000000000006</v>
      </c>
      <c r="I17" s="256"/>
      <c r="J17" s="255">
        <f>SUM(J11:J16)</f>
        <v>-307936117</v>
      </c>
      <c r="K17" s="40"/>
      <c r="L17" s="35">
        <f>SUM(L11:L16)</f>
        <v>3683481350</v>
      </c>
      <c r="M17" s="40"/>
      <c r="N17" s="35">
        <f>SUM(N11:N16)</f>
        <v>3375545233</v>
      </c>
      <c r="O17" s="96">
        <f>SUM(O11:O16)</f>
        <v>0.33410000000000001</v>
      </c>
      <c r="R17" s="260"/>
    </row>
    <row r="18" spans="1:18" ht="15.75" thickTop="1" x14ac:dyDescent="0.25"/>
  </sheetData>
  <mergeCells count="19">
    <mergeCell ref="A1:O1"/>
    <mergeCell ref="A2:O2"/>
    <mergeCell ref="A3:O3"/>
    <mergeCell ref="A5:O5"/>
    <mergeCell ref="L7:O7"/>
    <mergeCell ref="C7:J7"/>
    <mergeCell ref="L8:L9"/>
    <mergeCell ref="M8:M10"/>
    <mergeCell ref="N8:O9"/>
    <mergeCell ref="A8:A10"/>
    <mergeCell ref="B8:B10"/>
    <mergeCell ref="C8:C9"/>
    <mergeCell ref="D8:D10"/>
    <mergeCell ref="E8:E9"/>
    <mergeCell ref="F8:F10"/>
    <mergeCell ref="G8:H9"/>
    <mergeCell ref="I8:I10"/>
    <mergeCell ref="J8:J9"/>
    <mergeCell ref="K8:K10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E17"/>
  <sheetViews>
    <sheetView rightToLeft="1" zoomScaleNormal="100" zoomScaleSheetLayoutView="100" workbookViewId="0">
      <selection activeCell="E14" sqref="E14"/>
    </sheetView>
  </sheetViews>
  <sheetFormatPr defaultRowHeight="15.75" x14ac:dyDescent="0.4"/>
  <cols>
    <col min="1" max="1" width="23.28515625" style="1" customWidth="1"/>
    <col min="2" max="2" width="0.7109375" style="1" customWidth="1"/>
    <col min="3" max="3" width="25.140625" style="1" customWidth="1"/>
    <col min="4" max="4" width="0.7109375" style="1" customWidth="1"/>
    <col min="5" max="5" width="13.140625" style="1" customWidth="1"/>
    <col min="6" max="6" width="0.28515625" style="1" customWidth="1"/>
    <col min="7" max="7" width="16.85546875" style="1" customWidth="1"/>
    <col min="8" max="8" width="0.5703125" style="1" customWidth="1"/>
    <col min="9" max="9" width="13.5703125" style="1" customWidth="1"/>
    <col min="10" max="10" width="0.5703125" style="1" customWidth="1"/>
    <col min="11" max="11" width="15" style="1" customWidth="1"/>
    <col min="12" max="12" width="0.7109375" style="1" customWidth="1"/>
    <col min="13" max="13" width="9.140625" style="1"/>
    <col min="14" max="14" width="15.42578125" style="1" customWidth="1"/>
    <col min="15" max="19" width="9.140625" style="1"/>
    <col min="20" max="20" width="0.5703125" style="1" customWidth="1"/>
    <col min="21" max="21" width="9.85546875" style="1" bestFit="1" customWidth="1"/>
    <col min="22" max="24" width="9.140625" style="1"/>
    <col min="25" max="25" width="9.85546875" style="1" bestFit="1" customWidth="1"/>
    <col min="26" max="16384" width="9.140625" style="1"/>
  </cols>
  <sheetData>
    <row r="1" spans="1:31" ht="21" x14ac:dyDescent="0.55000000000000004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31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31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31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31" ht="25.5" x14ac:dyDescent="0.4">
      <c r="A5" s="179" t="s">
        <v>114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31" s="33" customFormat="1" ht="18.75" x14ac:dyDescent="0.45"/>
    <row r="7" spans="1:31" s="33" customFormat="1" ht="37.5" customHeight="1" x14ac:dyDescent="0.45">
      <c r="A7" s="224" t="s">
        <v>19</v>
      </c>
      <c r="B7" s="224"/>
      <c r="C7" s="224"/>
      <c r="D7" s="29"/>
      <c r="E7" s="225" t="s">
        <v>112</v>
      </c>
      <c r="F7" s="225"/>
      <c r="G7" s="225"/>
      <c r="H7" s="40"/>
      <c r="I7" s="224" t="s">
        <v>111</v>
      </c>
      <c r="J7" s="224"/>
      <c r="K7" s="224"/>
      <c r="L7" s="55"/>
      <c r="M7" s="55"/>
    </row>
    <row r="8" spans="1:31" s="33" customFormat="1" ht="43.5" customHeight="1" x14ac:dyDescent="0.45">
      <c r="A8" s="56" t="s">
        <v>16</v>
      </c>
      <c r="B8" s="29"/>
      <c r="C8" s="56" t="s">
        <v>9</v>
      </c>
      <c r="D8" s="56"/>
      <c r="E8" s="54" t="s">
        <v>80</v>
      </c>
      <c r="F8" s="29"/>
      <c r="G8" s="54" t="s">
        <v>17</v>
      </c>
      <c r="H8" s="29"/>
      <c r="I8" s="54" t="s">
        <v>80</v>
      </c>
      <c r="J8" s="29"/>
      <c r="K8" s="54" t="s">
        <v>17</v>
      </c>
      <c r="L8" s="29"/>
      <c r="M8" s="29"/>
    </row>
    <row r="9" spans="1:31" s="33" customFormat="1" ht="37.5" x14ac:dyDescent="0.45">
      <c r="A9" s="57" t="s">
        <v>58</v>
      </c>
      <c r="B9" s="3"/>
      <c r="C9" s="226" t="s">
        <v>60</v>
      </c>
      <c r="D9" s="227"/>
      <c r="E9" s="87">
        <v>15118</v>
      </c>
      <c r="F9" s="5"/>
      <c r="G9" s="5" t="s">
        <v>15</v>
      </c>
      <c r="H9" s="5"/>
      <c r="I9" s="87">
        <v>30740</v>
      </c>
      <c r="J9" s="5"/>
      <c r="K9" s="5" t="s">
        <v>15</v>
      </c>
      <c r="L9" s="29"/>
      <c r="M9" s="29"/>
      <c r="N9" s="36"/>
      <c r="O9" s="37"/>
      <c r="P9" s="37"/>
      <c r="Q9" s="212"/>
      <c r="R9" s="37"/>
      <c r="S9" s="223"/>
      <c r="T9" s="37"/>
      <c r="U9" s="87"/>
      <c r="V9" s="99"/>
      <c r="W9" s="87"/>
      <c r="X9" s="99"/>
      <c r="Y9" s="87"/>
      <c r="Z9" s="100"/>
      <c r="AA9" s="87"/>
      <c r="AB9" s="99"/>
      <c r="AC9" s="87"/>
      <c r="AD9" s="99"/>
      <c r="AE9" s="99"/>
    </row>
    <row r="10" spans="1:31" s="33" customFormat="1" ht="37.5" x14ac:dyDescent="0.45">
      <c r="A10" s="47" t="s">
        <v>59</v>
      </c>
      <c r="B10" s="3"/>
      <c r="C10" s="227" t="s">
        <v>62</v>
      </c>
      <c r="D10" s="227"/>
      <c r="E10" s="99">
        <v>4455859</v>
      </c>
      <c r="F10" s="5"/>
      <c r="G10" s="5" t="s">
        <v>15</v>
      </c>
      <c r="H10" s="5"/>
      <c r="I10" s="99">
        <v>11563991</v>
      </c>
      <c r="J10" s="5"/>
      <c r="K10" s="5" t="s">
        <v>15</v>
      </c>
      <c r="L10" s="5"/>
      <c r="M10" s="29"/>
      <c r="N10" s="36"/>
      <c r="O10" s="37"/>
      <c r="P10" s="37"/>
      <c r="Q10" s="212"/>
      <c r="R10" s="37"/>
      <c r="S10" s="212"/>
      <c r="T10" s="37"/>
      <c r="U10" s="99"/>
      <c r="V10" s="99"/>
      <c r="W10" s="87"/>
      <c r="X10" s="99"/>
      <c r="Y10" s="99"/>
      <c r="Z10" s="100"/>
      <c r="AA10" s="99"/>
      <c r="AB10" s="99"/>
      <c r="AC10" s="87"/>
      <c r="AD10" s="99"/>
      <c r="AE10" s="99"/>
    </row>
    <row r="11" spans="1:31" s="33" customFormat="1" ht="37.5" x14ac:dyDescent="0.45">
      <c r="A11" s="47" t="s">
        <v>59</v>
      </c>
      <c r="B11" s="3"/>
      <c r="C11" s="227" t="s">
        <v>64</v>
      </c>
      <c r="D11" s="227"/>
      <c r="E11" s="99">
        <v>2941</v>
      </c>
      <c r="F11" s="5"/>
      <c r="G11" s="5" t="s">
        <v>15</v>
      </c>
      <c r="H11" s="5"/>
      <c r="I11" s="99">
        <v>5870</v>
      </c>
      <c r="J11" s="5"/>
      <c r="K11" s="5" t="s">
        <v>15</v>
      </c>
      <c r="L11" s="5"/>
      <c r="M11" s="29"/>
      <c r="N11" s="36"/>
      <c r="O11" s="37"/>
      <c r="P11" s="37"/>
      <c r="Q11" s="212"/>
      <c r="R11" s="37"/>
      <c r="S11" s="212"/>
      <c r="T11" s="37"/>
      <c r="U11" s="99"/>
      <c r="V11" s="99"/>
      <c r="W11" s="87"/>
      <c r="X11" s="99"/>
      <c r="Y11" s="99"/>
      <c r="Z11" s="100"/>
      <c r="AA11" s="99"/>
      <c r="AB11" s="99"/>
      <c r="AC11" s="87"/>
      <c r="AD11" s="99"/>
      <c r="AE11" s="99"/>
    </row>
    <row r="12" spans="1:31" s="33" customFormat="1" ht="37.5" x14ac:dyDescent="0.45">
      <c r="A12" s="47" t="s">
        <v>59</v>
      </c>
      <c r="B12" s="3"/>
      <c r="C12" s="227" t="s">
        <v>61</v>
      </c>
      <c r="D12" s="227"/>
      <c r="E12" s="87">
        <v>100756</v>
      </c>
      <c r="F12" s="5"/>
      <c r="G12" s="5" t="s">
        <v>15</v>
      </c>
      <c r="H12" s="5"/>
      <c r="I12" s="87">
        <v>403849</v>
      </c>
      <c r="J12" s="5"/>
      <c r="K12" s="5" t="s">
        <v>15</v>
      </c>
      <c r="L12" s="5"/>
      <c r="M12" s="29"/>
      <c r="N12" s="36"/>
      <c r="O12" s="37"/>
      <c r="Q12" s="212"/>
      <c r="S12" s="212"/>
      <c r="U12" s="87"/>
      <c r="V12" s="100"/>
      <c r="W12" s="87"/>
      <c r="X12" s="100"/>
      <c r="Y12" s="87"/>
      <c r="Z12" s="100"/>
      <c r="AA12" s="87"/>
      <c r="AB12" s="100"/>
      <c r="AC12" s="87"/>
      <c r="AD12" s="100"/>
      <c r="AE12" s="99"/>
    </row>
    <row r="13" spans="1:31" s="33" customFormat="1" ht="37.5" x14ac:dyDescent="0.45">
      <c r="A13" s="47" t="s">
        <v>59</v>
      </c>
      <c r="B13" s="3"/>
      <c r="C13" s="227" t="s">
        <v>63</v>
      </c>
      <c r="D13" s="227"/>
      <c r="E13" s="90">
        <v>41714</v>
      </c>
      <c r="F13" s="5"/>
      <c r="G13" s="27" t="s">
        <v>15</v>
      </c>
      <c r="H13" s="5"/>
      <c r="I13" s="90">
        <v>83258</v>
      </c>
      <c r="J13" s="5"/>
      <c r="K13" s="27" t="s">
        <v>15</v>
      </c>
      <c r="L13" s="5"/>
      <c r="M13" s="29"/>
      <c r="N13" s="36"/>
      <c r="O13" s="37"/>
      <c r="Q13" s="212"/>
      <c r="S13" s="212"/>
      <c r="U13" s="87"/>
      <c r="V13" s="100"/>
      <c r="W13" s="87"/>
      <c r="X13" s="100"/>
      <c r="Y13" s="87"/>
      <c r="Z13" s="100"/>
      <c r="AA13" s="87"/>
      <c r="AB13" s="100"/>
      <c r="AC13" s="87"/>
      <c r="AD13" s="100"/>
      <c r="AE13" s="99"/>
    </row>
    <row r="14" spans="1:31" s="33" customFormat="1" ht="21.75" thickBot="1" x14ac:dyDescent="0.5">
      <c r="A14" s="56" t="s">
        <v>2</v>
      </c>
      <c r="B14" s="29"/>
      <c r="D14" s="5"/>
      <c r="E14" s="28">
        <f>SUM(E9:E13)</f>
        <v>4616388</v>
      </c>
      <c r="F14" s="29"/>
      <c r="G14" s="6" t="s">
        <v>15</v>
      </c>
      <c r="H14" s="29"/>
      <c r="I14" s="28">
        <f>SUM(I9:I13)</f>
        <v>12087708</v>
      </c>
      <c r="J14" s="29"/>
      <c r="K14" s="6" t="s">
        <v>15</v>
      </c>
      <c r="L14" s="29"/>
      <c r="M14" s="29"/>
    </row>
    <row r="15" spans="1:31" s="2" customFormat="1" ht="30" customHeight="1" thickTop="1" x14ac:dyDescent="0.45">
      <c r="L15" s="4"/>
      <c r="M15" s="4"/>
    </row>
    <row r="16" spans="1:31" s="2" customFormat="1" ht="30" customHeight="1" x14ac:dyDescent="0.45"/>
    <row r="17" spans="1:11" s="2" customFormat="1" ht="1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14">
    <mergeCell ref="Q9:Q13"/>
    <mergeCell ref="S9:S13"/>
    <mergeCell ref="A7:C7"/>
    <mergeCell ref="A5:L5"/>
    <mergeCell ref="A1:L1"/>
    <mergeCell ref="A2:L2"/>
    <mergeCell ref="A3:L3"/>
    <mergeCell ref="I7:K7"/>
    <mergeCell ref="E7:G7"/>
    <mergeCell ref="C9:D9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15"/>
  <sheetViews>
    <sheetView rightToLeft="1" tabSelected="1" topLeftCell="F7" zoomScale="90" zoomScaleNormal="90" zoomScaleSheetLayoutView="90" workbookViewId="0">
      <selection activeCell="W13" sqref="W13"/>
    </sheetView>
  </sheetViews>
  <sheetFormatPr defaultRowHeight="15.75" x14ac:dyDescent="0.4"/>
  <cols>
    <col min="1" max="1" width="18" style="1" customWidth="1"/>
    <col min="2" max="2" width="0.42578125" style="1" customWidth="1"/>
    <col min="3" max="3" width="25.140625" style="1" customWidth="1"/>
    <col min="4" max="4" width="0.42578125" style="1" customWidth="1"/>
    <col min="5" max="5" width="15.140625" style="1" customWidth="1"/>
    <col min="6" max="6" width="0.42578125" style="1" customWidth="1"/>
    <col min="7" max="7" width="16" style="1" customWidth="1"/>
    <col min="8" max="8" width="0.5703125" style="1" customWidth="1"/>
    <col min="9" max="9" width="9.140625" style="1"/>
    <col min="10" max="10" width="14.42578125" style="1" customWidth="1"/>
    <col min="11" max="11" width="0.5703125" style="1" customWidth="1"/>
    <col min="12" max="12" width="12.5703125" style="1" customWidth="1"/>
    <col min="13" max="13" width="14.5703125" style="1" customWidth="1"/>
    <col min="14" max="14" width="0.5703125" style="1" customWidth="1"/>
    <col min="15" max="15" width="10.85546875" style="1" bestFit="1" customWidth="1"/>
    <col min="16" max="16" width="0.7109375" style="1" customWidth="1"/>
    <col min="17" max="17" width="11.42578125" style="1" customWidth="1"/>
    <col min="18" max="18" width="0.5703125" style="1" customWidth="1"/>
    <col min="19" max="19" width="14.85546875" style="1" bestFit="1" customWidth="1"/>
    <col min="20" max="20" width="0.42578125" style="1" customWidth="1"/>
    <col min="21" max="21" width="16" style="1" bestFit="1" customWidth="1"/>
    <col min="22" max="22" width="0.7109375" style="1" customWidth="1"/>
    <col min="23" max="23" width="14.28515625" style="1" customWidth="1"/>
    <col min="24" max="16384" width="9.140625" style="1"/>
  </cols>
  <sheetData>
    <row r="1" spans="1:23" ht="21" x14ac:dyDescent="0.55000000000000004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 x14ac:dyDescent="0.55000000000000004">
      <c r="A2" s="173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5.5" x14ac:dyDescent="0.4">
      <c r="A5" s="179" t="s">
        <v>25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</row>
    <row r="6" spans="1:23" ht="25.5" x14ac:dyDescent="0.4">
      <c r="A6" s="179" t="s">
        <v>26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8" spans="1:23" s="33" customFormat="1" ht="31.5" customHeight="1" x14ac:dyDescent="0.55000000000000004">
      <c r="A8" s="34"/>
      <c r="B8" s="39"/>
      <c r="C8" s="175" t="s">
        <v>104</v>
      </c>
      <c r="D8" s="175"/>
      <c r="E8" s="175"/>
      <c r="F8" s="175"/>
      <c r="G8" s="175"/>
      <c r="H8" s="39"/>
      <c r="I8" s="180" t="s">
        <v>7</v>
      </c>
      <c r="J8" s="180"/>
      <c r="K8" s="180"/>
      <c r="L8" s="180"/>
      <c r="M8" s="180"/>
      <c r="N8" s="32"/>
      <c r="O8" s="175" t="s">
        <v>108</v>
      </c>
      <c r="P8" s="175"/>
      <c r="Q8" s="175"/>
      <c r="R8" s="175"/>
      <c r="S8" s="175"/>
      <c r="T8" s="175"/>
      <c r="U8" s="175"/>
      <c r="V8" s="175"/>
      <c r="W8" s="175"/>
    </row>
    <row r="9" spans="1:23" s="33" customFormat="1" ht="30" customHeight="1" x14ac:dyDescent="0.55000000000000004">
      <c r="A9" s="174" t="s">
        <v>1</v>
      </c>
      <c r="B9" s="39"/>
      <c r="C9" s="177" t="s">
        <v>3</v>
      </c>
      <c r="D9" s="174"/>
      <c r="E9" s="177" t="s">
        <v>0</v>
      </c>
      <c r="F9" s="174"/>
      <c r="G9" s="181" t="s">
        <v>20</v>
      </c>
      <c r="H9" s="43"/>
      <c r="I9" s="173" t="s">
        <v>4</v>
      </c>
      <c r="J9" s="173"/>
      <c r="K9" s="13"/>
      <c r="L9" s="176" t="s">
        <v>5</v>
      </c>
      <c r="M9" s="176"/>
      <c r="N9" s="32"/>
      <c r="O9" s="177" t="s">
        <v>3</v>
      </c>
      <c r="P9" s="174"/>
      <c r="Q9" s="181" t="s">
        <v>27</v>
      </c>
      <c r="R9" s="34"/>
      <c r="S9" s="177" t="s">
        <v>0</v>
      </c>
      <c r="T9" s="174"/>
      <c r="U9" s="181" t="s">
        <v>20</v>
      </c>
      <c r="V9" s="43"/>
      <c r="W9" s="181" t="s">
        <v>23</v>
      </c>
    </row>
    <row r="10" spans="1:23" s="33" customFormat="1" ht="30" customHeight="1" x14ac:dyDescent="0.55000000000000004">
      <c r="A10" s="175"/>
      <c r="B10" s="39"/>
      <c r="C10" s="178"/>
      <c r="D10" s="174"/>
      <c r="E10" s="178"/>
      <c r="F10" s="174"/>
      <c r="G10" s="175"/>
      <c r="H10" s="43"/>
      <c r="I10" s="41" t="s">
        <v>3</v>
      </c>
      <c r="J10" s="41" t="s">
        <v>0</v>
      </c>
      <c r="K10" s="13"/>
      <c r="L10" s="41" t="s">
        <v>3</v>
      </c>
      <c r="M10" s="41" t="s">
        <v>44</v>
      </c>
      <c r="N10" s="32"/>
      <c r="O10" s="178"/>
      <c r="P10" s="174"/>
      <c r="Q10" s="175"/>
      <c r="R10" s="34"/>
      <c r="S10" s="178"/>
      <c r="T10" s="174"/>
      <c r="U10" s="175"/>
      <c r="V10" s="43"/>
      <c r="W10" s="175"/>
    </row>
    <row r="11" spans="1:23" s="30" customFormat="1" ht="39.950000000000003" customHeight="1" x14ac:dyDescent="0.25">
      <c r="A11" s="47" t="s">
        <v>81</v>
      </c>
      <c r="B11" s="47"/>
      <c r="C11" s="60">
        <v>17421186</v>
      </c>
      <c r="D11" s="139"/>
      <c r="E11" s="60">
        <v>65802751317</v>
      </c>
      <c r="F11" s="47"/>
      <c r="G11" s="62">
        <v>69805863054</v>
      </c>
      <c r="H11" s="47"/>
      <c r="I11" s="76">
        <v>0</v>
      </c>
      <c r="J11" s="76">
        <v>0</v>
      </c>
      <c r="L11" s="77">
        <v>0</v>
      </c>
      <c r="M11" s="76">
        <v>0</v>
      </c>
      <c r="O11" s="60">
        <v>17421186</v>
      </c>
      <c r="P11" s="61"/>
      <c r="Q11" s="65">
        <v>4304</v>
      </c>
      <c r="R11" s="61"/>
      <c r="S11" s="60">
        <v>65802751317</v>
      </c>
      <c r="T11" s="61"/>
      <c r="U11" s="62">
        <v>74923799147.746597</v>
      </c>
      <c r="V11" s="47"/>
      <c r="W11" s="66">
        <v>28.53</v>
      </c>
    </row>
    <row r="12" spans="1:23" s="30" customFormat="1" ht="39.950000000000003" customHeight="1" thickBot="1" x14ac:dyDescent="0.3">
      <c r="A12" s="34" t="s">
        <v>2</v>
      </c>
      <c r="B12" s="47"/>
      <c r="C12" s="64">
        <f>SUM(C11)</f>
        <v>17421186</v>
      </c>
      <c r="D12" s="47"/>
      <c r="E12" s="64">
        <f>SUM(E11)</f>
        <v>65802751317</v>
      </c>
      <c r="F12" s="47"/>
      <c r="G12" s="63">
        <f>SUM(G11)</f>
        <v>69805863054</v>
      </c>
      <c r="H12" s="47"/>
      <c r="I12" s="64">
        <f>SUM(I11)</f>
        <v>0</v>
      </c>
      <c r="J12" s="64">
        <f>SUM(J11)</f>
        <v>0</v>
      </c>
      <c r="L12" s="75">
        <f>SUM(L11)</f>
        <v>0</v>
      </c>
      <c r="M12" s="64">
        <f>SUM(M11)</f>
        <v>0</v>
      </c>
      <c r="O12" s="64">
        <f>SUM(O11)</f>
        <v>17421186</v>
      </c>
      <c r="P12" s="47"/>
      <c r="Q12" s="49"/>
      <c r="R12" s="47"/>
      <c r="S12" s="64">
        <f>SUM(S11)</f>
        <v>65802751317</v>
      </c>
      <c r="T12" s="47"/>
      <c r="U12" s="63">
        <f>SUM(U11)</f>
        <v>74923799147.746597</v>
      </c>
      <c r="V12" s="47"/>
      <c r="W12" s="67">
        <f>SUM(W11)</f>
        <v>28.53</v>
      </c>
    </row>
    <row r="13" spans="1:23" s="2" customFormat="1" ht="30" customHeight="1" thickTop="1" x14ac:dyDescent="0.45"/>
    <row r="14" spans="1:23" s="2" customFormat="1" ht="30" customHeight="1" x14ac:dyDescent="0.45">
      <c r="Q14" s="74"/>
    </row>
    <row r="15" spans="1:23" ht="30" customHeight="1" x14ac:dyDescent="0.4"/>
  </sheetData>
  <mergeCells count="23">
    <mergeCell ref="C8:G8"/>
    <mergeCell ref="O8:W8"/>
    <mergeCell ref="F9:F10"/>
    <mergeCell ref="G9:G10"/>
    <mergeCell ref="U9:U10"/>
    <mergeCell ref="Q9:Q10"/>
    <mergeCell ref="W9:W10"/>
    <mergeCell ref="A1:W1"/>
    <mergeCell ref="A2:W2"/>
    <mergeCell ref="A3:W3"/>
    <mergeCell ref="A9:A10"/>
    <mergeCell ref="I9:J9"/>
    <mergeCell ref="L9:M9"/>
    <mergeCell ref="P9:P10"/>
    <mergeCell ref="T9:T10"/>
    <mergeCell ref="S9:S10"/>
    <mergeCell ref="O9:O10"/>
    <mergeCell ref="E9:E10"/>
    <mergeCell ref="C9:C10"/>
    <mergeCell ref="D9:D10"/>
    <mergeCell ref="A6:W6"/>
    <mergeCell ref="A5:W5"/>
    <mergeCell ref="I8:M8"/>
  </mergeCells>
  <hyperlinks>
    <hyperlink ref="A11" r:id="rId1" display="https://admin.sepantafund.ir/admin/Stock/StockTransactionList.aspx?StockID=161833&amp;BasketID=1" xr:uid="{1E943766-238C-45F7-A693-392524248F2E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3D8B-E537-4D25-B2B6-9BAF53E994E4}">
  <sheetPr>
    <tabColor rgb="FF92D050"/>
  </sheetPr>
  <dimension ref="A1:Y20"/>
  <sheetViews>
    <sheetView rightToLeft="1" zoomScaleNormal="100" workbookViewId="0">
      <selection activeCell="A18" sqref="A18"/>
    </sheetView>
  </sheetViews>
  <sheetFormatPr defaultRowHeight="15.75" x14ac:dyDescent="0.4"/>
  <cols>
    <col min="1" max="1" width="18.5703125" style="1" customWidth="1"/>
    <col min="2" max="2" width="0.42578125" style="1" customWidth="1"/>
    <col min="3" max="3" width="25.140625" style="1" customWidth="1"/>
    <col min="4" max="4" width="0.42578125" style="1" customWidth="1"/>
    <col min="5" max="5" width="18.28515625" style="1" bestFit="1" customWidth="1"/>
    <col min="6" max="6" width="0.42578125" style="1" customWidth="1"/>
    <col min="7" max="7" width="18.42578125" style="1" customWidth="1"/>
    <col min="8" max="8" width="0.5703125" style="1" customWidth="1"/>
    <col min="9" max="9" width="12.140625" style="1" bestFit="1" customWidth="1"/>
    <col min="10" max="10" width="25.42578125" style="1" customWidth="1"/>
    <col min="11" max="11" width="0.5703125" style="1" customWidth="1"/>
    <col min="12" max="12" width="17.28515625" style="143" bestFit="1" customWidth="1"/>
    <col min="13" max="13" width="18.140625" style="1" bestFit="1" customWidth="1"/>
    <col min="14" max="14" width="0.5703125" style="1" customWidth="1"/>
    <col min="15" max="15" width="10.85546875" style="1" bestFit="1" customWidth="1"/>
    <col min="16" max="16" width="0.7109375" style="1" customWidth="1"/>
    <col min="17" max="17" width="9.5703125" style="1" customWidth="1"/>
    <col min="18" max="18" width="0.5703125" style="1" customWidth="1"/>
    <col min="19" max="19" width="16.140625" style="1" customWidth="1"/>
    <col min="20" max="20" width="0.42578125" style="1" customWidth="1"/>
    <col min="21" max="21" width="17" style="1" bestFit="1" customWidth="1"/>
    <col min="22" max="22" width="0.7109375" style="1" customWidth="1"/>
    <col min="23" max="23" width="12.140625" style="1" customWidth="1"/>
    <col min="24" max="24" width="9.42578125" style="1" customWidth="1"/>
    <col min="25" max="16384" width="9.140625" style="1"/>
  </cols>
  <sheetData>
    <row r="1" spans="1:25" ht="21" x14ac:dyDescent="0.55000000000000004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5" ht="21" x14ac:dyDescent="0.55000000000000004">
      <c r="A2" s="173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5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5" ht="25.5" x14ac:dyDescent="0.4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5" ht="25.5" x14ac:dyDescent="0.4">
      <c r="A5" s="179" t="s">
        <v>72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</row>
    <row r="7" spans="1:25" s="2" customFormat="1" ht="30" customHeight="1" x14ac:dyDescent="0.5">
      <c r="A7" s="17"/>
      <c r="B7" s="18"/>
      <c r="C7" s="184" t="s">
        <v>104</v>
      </c>
      <c r="D7" s="184"/>
      <c r="E7" s="184"/>
      <c r="F7" s="184"/>
      <c r="G7" s="184"/>
      <c r="H7" s="18"/>
      <c r="I7" s="191" t="s">
        <v>7</v>
      </c>
      <c r="J7" s="191"/>
      <c r="K7" s="191"/>
      <c r="L7" s="191"/>
      <c r="M7" s="191"/>
      <c r="N7" s="20"/>
      <c r="O7" s="184" t="s">
        <v>108</v>
      </c>
      <c r="P7" s="184"/>
      <c r="Q7" s="184"/>
      <c r="R7" s="184"/>
      <c r="S7" s="184"/>
      <c r="T7" s="184"/>
      <c r="U7" s="184"/>
      <c r="V7" s="184"/>
      <c r="W7" s="184"/>
    </row>
    <row r="8" spans="1:25" s="2" customFormat="1" ht="30" customHeight="1" x14ac:dyDescent="0.5">
      <c r="A8" s="189" t="s">
        <v>87</v>
      </c>
      <c r="B8" s="18"/>
      <c r="C8" s="187" t="s">
        <v>3</v>
      </c>
      <c r="D8" s="189"/>
      <c r="E8" s="187" t="s">
        <v>0</v>
      </c>
      <c r="F8" s="189"/>
      <c r="G8" s="183" t="s">
        <v>20</v>
      </c>
      <c r="H8" s="22"/>
      <c r="I8" s="185" t="s">
        <v>4</v>
      </c>
      <c r="J8" s="185"/>
      <c r="K8" s="16"/>
      <c r="L8" s="186" t="s">
        <v>5</v>
      </c>
      <c r="M8" s="186"/>
      <c r="N8" s="20"/>
      <c r="O8" s="187" t="s">
        <v>3</v>
      </c>
      <c r="P8" s="189"/>
      <c r="Q8" s="183" t="s">
        <v>27</v>
      </c>
      <c r="R8" s="17"/>
      <c r="S8" s="187" t="s">
        <v>0</v>
      </c>
      <c r="T8" s="189"/>
      <c r="U8" s="183" t="s">
        <v>20</v>
      </c>
      <c r="V8" s="22"/>
      <c r="W8" s="183" t="s">
        <v>23</v>
      </c>
    </row>
    <row r="9" spans="1:25" s="2" customFormat="1" ht="30" customHeight="1" x14ac:dyDescent="0.5">
      <c r="A9" s="184"/>
      <c r="B9" s="18"/>
      <c r="C9" s="188"/>
      <c r="D9" s="189"/>
      <c r="E9" s="188"/>
      <c r="F9" s="189"/>
      <c r="G9" s="184"/>
      <c r="H9" s="22"/>
      <c r="I9" s="19" t="s">
        <v>3</v>
      </c>
      <c r="J9" s="19" t="s">
        <v>0</v>
      </c>
      <c r="K9" s="16"/>
      <c r="L9" s="141" t="s">
        <v>3</v>
      </c>
      <c r="M9" s="19" t="s">
        <v>44</v>
      </c>
      <c r="N9" s="20"/>
      <c r="O9" s="188"/>
      <c r="P9" s="189"/>
      <c r="Q9" s="184"/>
      <c r="R9" s="17"/>
      <c r="S9" s="188"/>
      <c r="T9" s="189"/>
      <c r="U9" s="184"/>
      <c r="V9" s="22"/>
      <c r="W9" s="184"/>
    </row>
    <row r="10" spans="1:25" s="79" customFormat="1" ht="30" customHeight="1" x14ac:dyDescent="0.5">
      <c r="A10" s="145" t="s">
        <v>82</v>
      </c>
      <c r="B10" s="17"/>
      <c r="C10" s="122">
        <v>340800</v>
      </c>
      <c r="D10" s="146"/>
      <c r="E10" s="146">
        <v>4499744342</v>
      </c>
      <c r="F10" s="17"/>
      <c r="G10" s="190">
        <v>4696024930</v>
      </c>
      <c r="H10" s="190"/>
      <c r="I10" s="122">
        <v>0</v>
      </c>
      <c r="J10" s="144">
        <v>0</v>
      </c>
      <c r="L10" s="144">
        <v>0</v>
      </c>
      <c r="M10" s="122">
        <v>0</v>
      </c>
      <c r="O10" s="122">
        <f>C10+I10+L10</f>
        <v>340800</v>
      </c>
      <c r="P10" s="147"/>
      <c r="Q10" s="122">
        <v>14115</v>
      </c>
      <c r="R10" s="17"/>
      <c r="S10" s="146">
        <v>4499744342</v>
      </c>
      <c r="T10" s="17"/>
      <c r="U10" s="190">
        <v>4809490051.5</v>
      </c>
      <c r="V10" s="190"/>
      <c r="W10" s="158">
        <v>1.8351285174949335E-2</v>
      </c>
      <c r="X10" s="157"/>
      <c r="Y10" s="120"/>
    </row>
    <row r="11" spans="1:25" s="79" customFormat="1" ht="30" customHeight="1" x14ac:dyDescent="0.25">
      <c r="A11" s="145" t="s">
        <v>83</v>
      </c>
      <c r="B11" s="17"/>
      <c r="C11" s="122">
        <v>2695142</v>
      </c>
      <c r="D11" s="146"/>
      <c r="E11" s="146">
        <v>27902528493</v>
      </c>
      <c r="F11" s="17"/>
      <c r="G11" s="190">
        <v>26897879657</v>
      </c>
      <c r="H11" s="190"/>
      <c r="I11" s="144">
        <v>75040306</v>
      </c>
      <c r="J11" s="144">
        <v>801614023050</v>
      </c>
      <c r="K11" s="15"/>
      <c r="L11" s="144">
        <v>-74856552</v>
      </c>
      <c r="M11" s="144">
        <v>796543810025</v>
      </c>
      <c r="N11" s="15"/>
      <c r="O11" s="122">
        <v>2878896</v>
      </c>
      <c r="P11" s="17"/>
      <c r="Q11" s="122">
        <v>10981</v>
      </c>
      <c r="R11" s="17"/>
      <c r="S11" s="146">
        <v>31998252023</v>
      </c>
      <c r="T11" s="17"/>
      <c r="U11" s="190">
        <v>31575616352.091</v>
      </c>
      <c r="V11" s="190"/>
      <c r="W11" s="158">
        <v>0.12048120155094062</v>
      </c>
      <c r="Y11" s="120"/>
    </row>
    <row r="12" spans="1:25" s="79" customFormat="1" ht="30" customHeight="1" x14ac:dyDescent="0.25">
      <c r="A12" s="145" t="s">
        <v>84</v>
      </c>
      <c r="B12" s="17"/>
      <c r="C12" s="122">
        <v>1</v>
      </c>
      <c r="D12" s="146"/>
      <c r="E12" s="146">
        <v>10339</v>
      </c>
      <c r="F12" s="17"/>
      <c r="G12" s="190">
        <v>10900</v>
      </c>
      <c r="H12" s="190"/>
      <c r="I12" s="122">
        <v>0</v>
      </c>
      <c r="J12" s="144">
        <v>0</v>
      </c>
      <c r="K12" s="15"/>
      <c r="L12" s="144">
        <v>0</v>
      </c>
      <c r="M12" s="122">
        <v>0</v>
      </c>
      <c r="N12" s="15"/>
      <c r="O12" s="122">
        <f t="shared" ref="O12" si="0">C12+I12+L12</f>
        <v>1</v>
      </c>
      <c r="P12" s="17"/>
      <c r="Q12" s="122">
        <v>11137</v>
      </c>
      <c r="R12" s="17"/>
      <c r="S12" s="146">
        <v>10339</v>
      </c>
      <c r="T12" s="17"/>
      <c r="U12" s="190">
        <v>11134.9118125</v>
      </c>
      <c r="V12" s="190"/>
      <c r="W12" s="158">
        <v>4.2486820823211652E-8</v>
      </c>
      <c r="Y12" s="120"/>
    </row>
    <row r="13" spans="1:25" s="79" customFormat="1" ht="30" customHeight="1" x14ac:dyDescent="0.25">
      <c r="A13" s="145" t="s">
        <v>85</v>
      </c>
      <c r="B13" s="17"/>
      <c r="C13" s="122">
        <v>1252453</v>
      </c>
      <c r="D13" s="122"/>
      <c r="E13" s="146">
        <v>18446288235</v>
      </c>
      <c r="F13" s="17"/>
      <c r="G13" s="190">
        <v>17692957814</v>
      </c>
      <c r="H13" s="190"/>
      <c r="I13" s="144">
        <v>8029561</v>
      </c>
      <c r="J13" s="144">
        <v>119733730121</v>
      </c>
      <c r="K13" s="15"/>
      <c r="L13" s="144">
        <v>-8022226</v>
      </c>
      <c r="M13" s="144">
        <v>118954130990</v>
      </c>
      <c r="N13" s="15"/>
      <c r="O13" s="122">
        <v>1259788</v>
      </c>
      <c r="P13" s="17"/>
      <c r="Q13" s="122">
        <v>15401</v>
      </c>
      <c r="R13" s="17"/>
      <c r="S13" s="146">
        <v>19571571283</v>
      </c>
      <c r="T13" s="17"/>
      <c r="U13" s="190">
        <v>19397387014.1903</v>
      </c>
      <c r="V13" s="190"/>
      <c r="W13" s="158">
        <v>7.4013456090889509E-2</v>
      </c>
      <c r="Y13" s="120"/>
    </row>
    <row r="14" spans="1:25" s="79" customFormat="1" ht="30" customHeight="1" x14ac:dyDescent="0.25">
      <c r="A14" s="145" t="s">
        <v>86</v>
      </c>
      <c r="B14" s="147"/>
      <c r="C14" s="122">
        <v>9221069</v>
      </c>
      <c r="D14" s="146"/>
      <c r="E14" s="146">
        <v>110162023175</v>
      </c>
      <c r="F14" s="17"/>
      <c r="G14" s="190">
        <v>110261408144</v>
      </c>
      <c r="H14" s="190"/>
      <c r="I14" s="122">
        <v>534441277</v>
      </c>
      <c r="J14" s="144">
        <v>6463117726274</v>
      </c>
      <c r="K14" s="15"/>
      <c r="L14" s="144">
        <v>-535113574</v>
      </c>
      <c r="M14" s="144">
        <v>6471058665994</v>
      </c>
      <c r="N14" s="15"/>
      <c r="O14" s="122">
        <v>8548772</v>
      </c>
      <c r="P14" s="17"/>
      <c r="Q14" s="122">
        <v>12243</v>
      </c>
      <c r="R14" s="17"/>
      <c r="S14" s="146">
        <v>104595697828</v>
      </c>
      <c r="T14" s="17"/>
      <c r="U14" s="190">
        <v>104658690747.91499</v>
      </c>
      <c r="V14" s="190"/>
      <c r="W14" s="159">
        <v>0.39933994236100134</v>
      </c>
      <c r="Y14" s="120"/>
    </row>
    <row r="15" spans="1:25" s="79" customFormat="1" ht="30" customHeight="1" x14ac:dyDescent="0.25">
      <c r="A15" s="145" t="s">
        <v>75</v>
      </c>
      <c r="B15" s="147"/>
      <c r="C15" s="148">
        <v>194410</v>
      </c>
      <c r="D15" s="146"/>
      <c r="E15" s="149">
        <v>5000773844</v>
      </c>
      <c r="F15" s="147"/>
      <c r="G15" s="182">
        <v>5026499955</v>
      </c>
      <c r="H15" s="182"/>
      <c r="I15" s="150">
        <v>0</v>
      </c>
      <c r="J15" s="144">
        <v>0</v>
      </c>
      <c r="K15" s="15"/>
      <c r="L15" s="144">
        <v>-194410</v>
      </c>
      <c r="M15" s="150">
        <v>5127379828</v>
      </c>
      <c r="O15" s="148">
        <v>0</v>
      </c>
      <c r="P15" s="17"/>
      <c r="Q15" s="122">
        <v>0</v>
      </c>
      <c r="R15" s="147"/>
      <c r="S15" s="149">
        <v>0</v>
      </c>
      <c r="T15" s="147"/>
      <c r="U15" s="182">
        <v>0</v>
      </c>
      <c r="V15" s="182"/>
      <c r="W15" s="160">
        <v>0</v>
      </c>
      <c r="Y15" s="120"/>
    </row>
    <row r="16" spans="1:25" s="15" customFormat="1" ht="30" customHeight="1" thickBot="1" x14ac:dyDescent="0.3">
      <c r="A16" s="17" t="s">
        <v>2</v>
      </c>
      <c r="B16" s="17"/>
      <c r="C16" s="151">
        <f>SUM(C10:C15)</f>
        <v>13703875</v>
      </c>
      <c r="D16" s="17"/>
      <c r="E16" s="151">
        <f>SUM(E10:E15)</f>
        <v>166011368428</v>
      </c>
      <c r="F16" s="17"/>
      <c r="G16" s="152">
        <f>SUM(G10:H15)</f>
        <v>164574781400</v>
      </c>
      <c r="H16" s="17"/>
      <c r="I16" s="153">
        <f>SUM(I10:I15)</f>
        <v>617511144</v>
      </c>
      <c r="J16" s="153">
        <f>SUM(J10:J15)</f>
        <v>7384465479445</v>
      </c>
      <c r="L16" s="144">
        <f>SUM(L10:L15)</f>
        <v>-618186762</v>
      </c>
      <c r="M16" s="153">
        <f>SUM(M10:M15)</f>
        <v>7391683986837</v>
      </c>
      <c r="O16" s="153">
        <f>SUM(O10:O15)</f>
        <v>13028257</v>
      </c>
      <c r="P16" s="17"/>
      <c r="Q16" s="22"/>
      <c r="R16" s="17"/>
      <c r="S16" s="151">
        <f>SUM(S10:S15)</f>
        <v>160665275815</v>
      </c>
      <c r="T16" s="17"/>
      <c r="U16" s="154">
        <f>SUM(U10:V15)</f>
        <v>160441195300.60809</v>
      </c>
      <c r="V16" s="17"/>
      <c r="W16" s="78">
        <f>SUM(W10:W15)</f>
        <v>0.61218592766460156</v>
      </c>
      <c r="Y16" s="121"/>
    </row>
    <row r="17" spans="3:21" s="2" customFormat="1" ht="30" customHeight="1" thickTop="1" x14ac:dyDescent="0.45">
      <c r="C17" s="71"/>
      <c r="J17" s="74"/>
      <c r="L17" s="142"/>
    </row>
    <row r="18" spans="3:21" s="2" customFormat="1" ht="30" customHeight="1" x14ac:dyDescent="0.5">
      <c r="L18" s="142"/>
      <c r="U18" s="155"/>
    </row>
    <row r="19" spans="3:21" ht="30" customHeight="1" x14ac:dyDescent="0.5">
      <c r="U19" s="156"/>
    </row>
    <row r="20" spans="3:21" x14ac:dyDescent="0.4">
      <c r="U20" s="23"/>
    </row>
  </sheetData>
  <mergeCells count="35">
    <mergeCell ref="U12:V12"/>
    <mergeCell ref="U13:V13"/>
    <mergeCell ref="U14:V14"/>
    <mergeCell ref="C7:G7"/>
    <mergeCell ref="I7:M7"/>
    <mergeCell ref="O7:W7"/>
    <mergeCell ref="T8:T9"/>
    <mergeCell ref="U8:U9"/>
    <mergeCell ref="G14:H14"/>
    <mergeCell ref="A8:A9"/>
    <mergeCell ref="C8:C9"/>
    <mergeCell ref="D8:D9"/>
    <mergeCell ref="E8:E9"/>
    <mergeCell ref="F8:F9"/>
    <mergeCell ref="A1:W1"/>
    <mergeCell ref="A2:W2"/>
    <mergeCell ref="A3:W3"/>
    <mergeCell ref="A4:W4"/>
    <mergeCell ref="A5:W5"/>
    <mergeCell ref="G15:H15"/>
    <mergeCell ref="W8:W9"/>
    <mergeCell ref="I8:J8"/>
    <mergeCell ref="L8:M8"/>
    <mergeCell ref="O8:O9"/>
    <mergeCell ref="P8:P9"/>
    <mergeCell ref="Q8:Q9"/>
    <mergeCell ref="S8:S9"/>
    <mergeCell ref="G8:G9"/>
    <mergeCell ref="G10:H10"/>
    <mergeCell ref="G11:H11"/>
    <mergeCell ref="G12:H12"/>
    <mergeCell ref="G13:H13"/>
    <mergeCell ref="U15:V15"/>
    <mergeCell ref="U10:V10"/>
    <mergeCell ref="U11:V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U22"/>
  <sheetViews>
    <sheetView rightToLeft="1" topLeftCell="A2" zoomScale="84" zoomScaleNormal="84" zoomScaleSheetLayoutView="90" workbookViewId="0">
      <selection activeCell="A17" sqref="A17"/>
    </sheetView>
  </sheetViews>
  <sheetFormatPr defaultRowHeight="15.75" x14ac:dyDescent="0.4"/>
  <cols>
    <col min="1" max="1" width="26.140625" style="1" customWidth="1"/>
    <col min="2" max="2" width="0.7109375" style="1" customWidth="1"/>
    <col min="3" max="3" width="25.140625" style="1" customWidth="1"/>
    <col min="4" max="4" width="0.7109375" style="1" customWidth="1"/>
    <col min="5" max="5" width="7" style="1" customWidth="1"/>
    <col min="6" max="6" width="0.7109375" style="1" customWidth="1"/>
    <col min="7" max="7" width="12.7109375" style="1" customWidth="1"/>
    <col min="8" max="8" width="0.7109375" style="1" customWidth="1"/>
    <col min="9" max="9" width="8.5703125" style="1" customWidth="1"/>
    <col min="10" max="10" width="0.5703125" style="1" customWidth="1"/>
    <col min="11" max="11" width="15.7109375" style="1" customWidth="1"/>
    <col min="12" max="12" width="0.7109375" style="1" customWidth="1"/>
    <col min="13" max="13" width="8.28515625" style="1" customWidth="1"/>
    <col min="14" max="14" width="11.5703125" style="1" customWidth="1"/>
    <col min="15" max="15" width="0.42578125" style="1" customWidth="1"/>
    <col min="16" max="16" width="5.28515625" style="1" customWidth="1"/>
    <col min="17" max="17" width="14.140625" style="1" customWidth="1"/>
    <col min="18" max="18" width="0.42578125" style="1" customWidth="1"/>
    <col min="19" max="19" width="17.140625" style="1" bestFit="1" customWidth="1"/>
    <col min="20" max="20" width="0.5703125" style="1" customWidth="1"/>
    <col min="21" max="21" width="11.85546875" style="1" customWidth="1"/>
    <col min="22" max="16384" width="9.140625" style="1"/>
  </cols>
  <sheetData>
    <row r="1" spans="1:21" ht="21" x14ac:dyDescent="0.55000000000000004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21" ht="21" x14ac:dyDescent="0.55000000000000004">
      <c r="A2" s="173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spans="1:21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</row>
    <row r="4" spans="1:21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5.5" x14ac:dyDescent="0.4">
      <c r="A5" s="179" t="s">
        <v>92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</row>
    <row r="6" spans="1:21" s="2" customFormat="1" ht="30" customHeight="1" x14ac:dyDescent="0.45"/>
    <row r="7" spans="1:21" s="33" customFormat="1" ht="30" customHeight="1" x14ac:dyDescent="0.55000000000000004">
      <c r="A7" s="34"/>
      <c r="C7" s="175" t="s">
        <v>11</v>
      </c>
      <c r="D7" s="175"/>
      <c r="E7" s="175"/>
      <c r="F7" s="175"/>
      <c r="G7" s="175"/>
      <c r="H7" s="175"/>
      <c r="I7" s="175"/>
      <c r="J7" s="39"/>
      <c r="K7" s="98" t="s">
        <v>104</v>
      </c>
      <c r="L7" s="40"/>
      <c r="M7" s="180" t="s">
        <v>7</v>
      </c>
      <c r="N7" s="180"/>
      <c r="O7" s="180"/>
      <c r="P7" s="180"/>
      <c r="Q7" s="180"/>
      <c r="R7" s="32"/>
      <c r="S7" s="175" t="s">
        <v>108</v>
      </c>
      <c r="T7" s="175"/>
      <c r="U7" s="175"/>
    </row>
    <row r="8" spans="1:21" s="32" customFormat="1" ht="30" customHeight="1" x14ac:dyDescent="0.55000000000000004">
      <c r="A8" s="174" t="s">
        <v>8</v>
      </c>
      <c r="B8" s="39"/>
      <c r="C8" s="201" t="s">
        <v>9</v>
      </c>
      <c r="D8" s="39"/>
      <c r="E8" s="201" t="s">
        <v>10</v>
      </c>
      <c r="F8" s="39"/>
      <c r="G8" s="201" t="s">
        <v>28</v>
      </c>
      <c r="H8" s="39"/>
      <c r="I8" s="201" t="s">
        <v>71</v>
      </c>
      <c r="J8" s="174"/>
      <c r="K8" s="177" t="s">
        <v>6</v>
      </c>
      <c r="L8" s="39"/>
      <c r="M8" s="207" t="s">
        <v>30</v>
      </c>
      <c r="N8" s="207"/>
      <c r="O8" s="13"/>
      <c r="P8" s="207" t="s">
        <v>31</v>
      </c>
      <c r="Q8" s="207"/>
      <c r="S8" s="200" t="s">
        <v>6</v>
      </c>
      <c r="T8" s="174"/>
      <c r="U8" s="174" t="s">
        <v>21</v>
      </c>
    </row>
    <row r="9" spans="1:21" s="32" customFormat="1" ht="30" customHeight="1" x14ac:dyDescent="0.55000000000000004">
      <c r="A9" s="175"/>
      <c r="B9" s="39"/>
      <c r="C9" s="202"/>
      <c r="D9" s="39"/>
      <c r="E9" s="202"/>
      <c r="F9" s="39"/>
      <c r="G9" s="202"/>
      <c r="H9" s="39"/>
      <c r="I9" s="202"/>
      <c r="J9" s="174"/>
      <c r="K9" s="178"/>
      <c r="L9" s="39"/>
      <c r="M9" s="208"/>
      <c r="N9" s="208"/>
      <c r="P9" s="208"/>
      <c r="Q9" s="208"/>
      <c r="S9" s="178"/>
      <c r="T9" s="174"/>
      <c r="U9" s="175"/>
    </row>
    <row r="10" spans="1:21" s="33" customFormat="1" ht="30" customHeight="1" x14ac:dyDescent="0.45">
      <c r="A10" s="36" t="s">
        <v>58</v>
      </c>
      <c r="B10" s="46"/>
      <c r="C10" s="193" t="s">
        <v>60</v>
      </c>
      <c r="D10" s="193"/>
      <c r="E10" s="198" t="s">
        <v>65</v>
      </c>
      <c r="F10" s="46"/>
      <c r="G10" s="140" t="s">
        <v>66</v>
      </c>
      <c r="H10" s="46"/>
      <c r="I10" s="203">
        <v>0.05</v>
      </c>
      <c r="J10" s="47"/>
      <c r="K10" s="161">
        <v>3694587</v>
      </c>
      <c r="L10" s="162"/>
      <c r="M10" s="195">
        <v>15118</v>
      </c>
      <c r="N10" s="195"/>
      <c r="O10" s="163"/>
      <c r="P10" s="209">
        <v>0</v>
      </c>
      <c r="Q10" s="209"/>
      <c r="S10" s="161">
        <f>K10+M10-P10</f>
        <v>3709705</v>
      </c>
      <c r="T10" s="47"/>
      <c r="U10" s="48">
        <v>1.4154900756828276E-5</v>
      </c>
    </row>
    <row r="11" spans="1:21" s="33" customFormat="1" ht="30" customHeight="1" x14ac:dyDescent="0.45">
      <c r="A11" s="46" t="s">
        <v>59</v>
      </c>
      <c r="B11" s="46"/>
      <c r="C11" s="194" t="s">
        <v>62</v>
      </c>
      <c r="D11" s="194"/>
      <c r="E11" s="199"/>
      <c r="F11" s="46"/>
      <c r="G11" s="140" t="s">
        <v>67</v>
      </c>
      <c r="H11" s="46"/>
      <c r="I11" s="204"/>
      <c r="J11" s="47"/>
      <c r="K11" s="161">
        <v>5298638396</v>
      </c>
      <c r="L11" s="162"/>
      <c r="M11" s="196">
        <v>546015925928</v>
      </c>
      <c r="N11" s="196"/>
      <c r="O11" s="163"/>
      <c r="P11" s="196">
        <v>536684070397</v>
      </c>
      <c r="Q11" s="196"/>
      <c r="S11" s="161">
        <v>14630493927</v>
      </c>
      <c r="T11" s="47"/>
      <c r="U11" s="50">
        <v>5.5824705619466723E-2</v>
      </c>
    </row>
    <row r="12" spans="1:21" s="33" customFormat="1" ht="30" customHeight="1" x14ac:dyDescent="0.45">
      <c r="A12" s="46" t="s">
        <v>59</v>
      </c>
      <c r="B12" s="46"/>
      <c r="C12" s="194" t="s">
        <v>64</v>
      </c>
      <c r="D12" s="194"/>
      <c r="E12" s="199"/>
      <c r="F12" s="46"/>
      <c r="G12" s="140" t="s">
        <v>68</v>
      </c>
      <c r="H12" s="46"/>
      <c r="I12" s="204"/>
      <c r="J12" s="47"/>
      <c r="K12" s="164">
        <v>717674</v>
      </c>
      <c r="L12" s="162"/>
      <c r="M12" s="196">
        <v>21834822546</v>
      </c>
      <c r="N12" s="196"/>
      <c r="O12" s="163"/>
      <c r="P12" s="196">
        <v>21411209517</v>
      </c>
      <c r="Q12" s="196"/>
      <c r="S12" s="161">
        <v>424330703</v>
      </c>
      <c r="T12" s="47"/>
      <c r="U12" s="50">
        <v>1.6190934290031618E-3</v>
      </c>
    </row>
    <row r="13" spans="1:21" s="33" customFormat="1" ht="30" customHeight="1" x14ac:dyDescent="0.45">
      <c r="A13" s="46" t="s">
        <v>59</v>
      </c>
      <c r="B13" s="46"/>
      <c r="C13" s="194" t="s">
        <v>61</v>
      </c>
      <c r="D13" s="194"/>
      <c r="E13" s="199"/>
      <c r="F13" s="46"/>
      <c r="G13" s="140" t="s">
        <v>69</v>
      </c>
      <c r="H13" s="46"/>
      <c r="I13" s="204"/>
      <c r="J13" s="47"/>
      <c r="K13" s="164">
        <v>1039716087</v>
      </c>
      <c r="L13" s="162"/>
      <c r="M13" s="196">
        <v>5669439869035</v>
      </c>
      <c r="N13" s="196"/>
      <c r="O13" s="163"/>
      <c r="P13" s="196">
        <v>5664223661671</v>
      </c>
      <c r="Q13" s="196"/>
      <c r="S13" s="161">
        <v>6255923451</v>
      </c>
      <c r="T13" s="47"/>
      <c r="U13" s="50">
        <v>2.3870355079775793E-2</v>
      </c>
    </row>
    <row r="14" spans="1:21" s="33" customFormat="1" ht="30" customHeight="1" x14ac:dyDescent="0.45">
      <c r="A14" s="46" t="s">
        <v>59</v>
      </c>
      <c r="B14" s="46"/>
      <c r="C14" s="194" t="s">
        <v>63</v>
      </c>
      <c r="D14" s="194"/>
      <c r="E14" s="199"/>
      <c r="F14" s="46"/>
      <c r="G14" s="140" t="s">
        <v>70</v>
      </c>
      <c r="H14" s="46"/>
      <c r="I14" s="204"/>
      <c r="J14" s="47"/>
      <c r="K14" s="164">
        <v>10178421</v>
      </c>
      <c r="L14" s="162"/>
      <c r="M14" s="196">
        <v>41714</v>
      </c>
      <c r="N14" s="196"/>
      <c r="O14" s="163"/>
      <c r="P14" s="196">
        <v>0</v>
      </c>
      <c r="Q14" s="196"/>
      <c r="S14" s="161">
        <v>10220135</v>
      </c>
      <c r="T14" s="47"/>
      <c r="U14" s="50">
        <v>3.8996361340426572E-5</v>
      </c>
    </row>
    <row r="15" spans="1:21" s="33" customFormat="1" ht="30" customHeight="1" x14ac:dyDescent="0.45">
      <c r="A15" s="46" t="s">
        <v>105</v>
      </c>
      <c r="B15" s="46"/>
      <c r="C15" s="197" t="s">
        <v>106</v>
      </c>
      <c r="D15" s="197"/>
      <c r="E15" s="199"/>
      <c r="F15" s="46"/>
      <c r="G15" s="140" t="s">
        <v>104</v>
      </c>
      <c r="H15" s="46"/>
      <c r="I15" s="204"/>
      <c r="J15" s="47"/>
      <c r="K15" s="165">
        <v>10000</v>
      </c>
      <c r="L15" s="162"/>
      <c r="M15" s="205">
        <v>0</v>
      </c>
      <c r="N15" s="205"/>
      <c r="O15" s="163"/>
      <c r="P15" s="206">
        <v>0</v>
      </c>
      <c r="Q15" s="206"/>
      <c r="S15" s="165">
        <v>10000</v>
      </c>
      <c r="T15" s="47"/>
      <c r="U15" s="51">
        <v>3.8156405312088907E-8</v>
      </c>
    </row>
    <row r="16" spans="1:21" s="32" customFormat="1" ht="30" customHeight="1" thickBot="1" x14ac:dyDescent="0.6">
      <c r="A16" s="34" t="s">
        <v>2</v>
      </c>
      <c r="B16" s="39"/>
      <c r="C16" s="39"/>
      <c r="D16" s="39"/>
      <c r="E16" s="39"/>
      <c r="F16" s="39"/>
      <c r="G16" s="39"/>
      <c r="H16" s="39"/>
      <c r="I16" s="39"/>
      <c r="J16" s="34"/>
      <c r="K16" s="52">
        <f>SUM(K10:K15)</f>
        <v>6352955165</v>
      </c>
      <c r="L16" s="166"/>
      <c r="M16" s="192">
        <f>SUM(M10:N15)</f>
        <v>6237290674341</v>
      </c>
      <c r="N16" s="192"/>
      <c r="O16" s="167"/>
      <c r="P16" s="192">
        <f>SUM(P10:Q15)</f>
        <v>6222318941585</v>
      </c>
      <c r="Q16" s="192"/>
      <c r="R16" s="167"/>
      <c r="S16" s="52">
        <f>SUM(S10:S15)</f>
        <v>21324687921</v>
      </c>
      <c r="T16" s="34"/>
      <c r="U16" s="53">
        <f>SUM(U10:U15)</f>
        <v>8.1367343546748253E-2</v>
      </c>
    </row>
    <row r="17" spans="5:19" ht="30" customHeight="1" thickTop="1" x14ac:dyDescent="0.4">
      <c r="S17" s="23"/>
    </row>
    <row r="18" spans="5:19" ht="30" customHeight="1" x14ac:dyDescent="0.4">
      <c r="K18" s="23"/>
      <c r="S18" s="168"/>
    </row>
    <row r="19" spans="5:19" ht="30" customHeight="1" x14ac:dyDescent="0.4"/>
    <row r="20" spans="5:19" ht="30" customHeight="1" x14ac:dyDescent="0.4">
      <c r="E20" s="1" t="s">
        <v>49</v>
      </c>
    </row>
    <row r="21" spans="5:19" ht="30" customHeight="1" x14ac:dyDescent="0.4"/>
    <row r="22" spans="5:19" ht="30" customHeight="1" x14ac:dyDescent="0.4"/>
  </sheetData>
  <mergeCells count="41">
    <mergeCell ref="I10:I15"/>
    <mergeCell ref="M15:N15"/>
    <mergeCell ref="P15:Q15"/>
    <mergeCell ref="P14:Q14"/>
    <mergeCell ref="M7:Q7"/>
    <mergeCell ref="M8:N9"/>
    <mergeCell ref="P8:Q9"/>
    <mergeCell ref="P13:Q13"/>
    <mergeCell ref="P10:Q10"/>
    <mergeCell ref="A1:U1"/>
    <mergeCell ref="A2:U2"/>
    <mergeCell ref="A3:U3"/>
    <mergeCell ref="U8:U9"/>
    <mergeCell ref="A5:U5"/>
    <mergeCell ref="S7:U7"/>
    <mergeCell ref="S8:S9"/>
    <mergeCell ref="T8:T9"/>
    <mergeCell ref="A8:A9"/>
    <mergeCell ref="J8:J9"/>
    <mergeCell ref="K8:K9"/>
    <mergeCell ref="C8:C9"/>
    <mergeCell ref="E8:E9"/>
    <mergeCell ref="G8:G9"/>
    <mergeCell ref="I8:I9"/>
    <mergeCell ref="C7:I7"/>
    <mergeCell ref="M16:N16"/>
    <mergeCell ref="P16:Q16"/>
    <mergeCell ref="C10:D10"/>
    <mergeCell ref="C11:D11"/>
    <mergeCell ref="C12:D12"/>
    <mergeCell ref="C13:D13"/>
    <mergeCell ref="C14:D14"/>
    <mergeCell ref="M10:N10"/>
    <mergeCell ref="M11:N11"/>
    <mergeCell ref="M12:N12"/>
    <mergeCell ref="M13:N13"/>
    <mergeCell ref="M14:N14"/>
    <mergeCell ref="P11:Q11"/>
    <mergeCell ref="P12:Q12"/>
    <mergeCell ref="C15:D15"/>
    <mergeCell ref="E10:E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14"/>
  <sheetViews>
    <sheetView rightToLeft="1" zoomScale="87" zoomScaleNormal="87" workbookViewId="0">
      <selection activeCell="B14" sqref="B14"/>
    </sheetView>
  </sheetViews>
  <sheetFormatPr defaultRowHeight="15" x14ac:dyDescent="0.25"/>
  <cols>
    <col min="1" max="1" width="28.42578125" customWidth="1"/>
    <col min="2" max="2" width="12.7109375" customWidth="1"/>
    <col min="3" max="3" width="1" customWidth="1"/>
    <col min="4" max="4" width="7.28515625" customWidth="1"/>
    <col min="5" max="5" width="1.28515625" customWidth="1"/>
    <col min="6" max="6" width="10.7109375" customWidth="1"/>
    <col min="7" max="7" width="1" customWidth="1"/>
    <col min="8" max="8" width="11" bestFit="1" customWidth="1"/>
    <col min="9" max="9" width="0.85546875" customWidth="1"/>
    <col min="10" max="10" width="10.42578125" customWidth="1"/>
    <col min="11" max="11" width="0.7109375" customWidth="1"/>
    <col min="12" max="12" width="11" bestFit="1" customWidth="1"/>
    <col min="13" max="13" width="0.7109375" customWidth="1"/>
    <col min="14" max="14" width="15.140625" bestFit="1" customWidth="1"/>
    <col min="15" max="15" width="0.5703125" customWidth="1"/>
    <col min="16" max="16" width="10.5703125" customWidth="1"/>
    <col min="17" max="17" width="0.5703125" customWidth="1"/>
    <col min="18" max="18" width="14.85546875" customWidth="1"/>
  </cols>
  <sheetData>
    <row r="1" spans="1:18" ht="21" x14ac:dyDescent="0.55000000000000004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ht="21" x14ac:dyDescent="0.55000000000000004">
      <c r="A3" s="173" t="s">
        <v>109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5.5" x14ac:dyDescent="0.25">
      <c r="A5" s="179" t="s">
        <v>97</v>
      </c>
      <c r="B5" s="179"/>
      <c r="C5" s="179"/>
      <c r="D5" s="179"/>
      <c r="E5" s="179"/>
      <c r="F5" s="179"/>
      <c r="G5" s="179"/>
      <c r="H5" s="179"/>
      <c r="I5" s="7"/>
    </row>
    <row r="6" spans="1:18" ht="37.5" customHeight="1" x14ac:dyDescent="0.45">
      <c r="A6" s="10"/>
      <c r="B6" s="214"/>
      <c r="C6" s="214"/>
      <c r="D6" s="214"/>
      <c r="E6" s="214"/>
      <c r="F6" s="214"/>
      <c r="G6" s="2"/>
      <c r="H6" s="210" t="s">
        <v>110</v>
      </c>
      <c r="I6" s="210"/>
      <c r="J6" s="210"/>
      <c r="K6" s="210"/>
      <c r="L6" s="210"/>
      <c r="M6" s="2"/>
      <c r="N6" s="210" t="s">
        <v>111</v>
      </c>
      <c r="O6" s="210"/>
      <c r="P6" s="210"/>
      <c r="Q6" s="210"/>
      <c r="R6" s="210"/>
    </row>
    <row r="7" spans="1:18" ht="39" customHeight="1" x14ac:dyDescent="0.5">
      <c r="A7" s="15" t="s">
        <v>32</v>
      </c>
      <c r="B7" s="24" t="s">
        <v>35</v>
      </c>
      <c r="C7" s="21"/>
      <c r="D7" s="24" t="s">
        <v>22</v>
      </c>
      <c r="E7" s="21"/>
      <c r="F7" s="24" t="s">
        <v>29</v>
      </c>
      <c r="G7" s="21"/>
      <c r="H7" s="24" t="s">
        <v>48</v>
      </c>
      <c r="I7" s="21"/>
      <c r="J7" s="24" t="s">
        <v>34</v>
      </c>
      <c r="K7" s="21"/>
      <c r="L7" s="24" t="s">
        <v>36</v>
      </c>
      <c r="M7" s="20"/>
      <c r="N7" s="24" t="s">
        <v>48</v>
      </c>
      <c r="O7" s="21"/>
      <c r="P7" s="24" t="s">
        <v>34</v>
      </c>
      <c r="Q7" s="21"/>
      <c r="R7" s="24" t="s">
        <v>36</v>
      </c>
    </row>
    <row r="8" spans="1:18" s="38" customFormat="1" ht="30" customHeight="1" x14ac:dyDescent="0.45">
      <c r="A8" s="36" t="s">
        <v>53</v>
      </c>
      <c r="B8" s="37" t="s">
        <v>113</v>
      </c>
      <c r="C8" s="37"/>
      <c r="D8" s="211" t="s">
        <v>73</v>
      </c>
      <c r="E8" s="37"/>
      <c r="F8" s="213">
        <v>0.05</v>
      </c>
      <c r="G8" s="37"/>
      <c r="H8" s="106">
        <v>15622</v>
      </c>
      <c r="I8" s="110"/>
      <c r="J8" s="106">
        <v>0</v>
      </c>
      <c r="K8" s="110"/>
      <c r="L8" s="106">
        <v>15622</v>
      </c>
      <c r="M8" s="169"/>
      <c r="N8" s="106">
        <v>15622</v>
      </c>
      <c r="O8" s="110"/>
      <c r="P8" s="106">
        <v>0</v>
      </c>
      <c r="Q8" s="110"/>
      <c r="R8" s="110">
        <v>30740</v>
      </c>
    </row>
    <row r="9" spans="1:18" s="38" customFormat="1" ht="30" customHeight="1" x14ac:dyDescent="0.45">
      <c r="A9" s="36" t="s">
        <v>54</v>
      </c>
      <c r="B9" s="37" t="s">
        <v>108</v>
      </c>
      <c r="C9" s="37"/>
      <c r="D9" s="212"/>
      <c r="E9" s="37"/>
      <c r="F9" s="212"/>
      <c r="G9" s="37"/>
      <c r="H9" s="110">
        <v>7108132</v>
      </c>
      <c r="I9" s="110"/>
      <c r="J9" s="106">
        <v>0</v>
      </c>
      <c r="K9" s="110"/>
      <c r="L9" s="110">
        <v>7108132</v>
      </c>
      <c r="M9" s="169"/>
      <c r="N9" s="110">
        <v>7108132</v>
      </c>
      <c r="O9" s="110"/>
      <c r="P9" s="106">
        <v>0</v>
      </c>
      <c r="Q9" s="110"/>
      <c r="R9" s="110">
        <v>11563991</v>
      </c>
    </row>
    <row r="10" spans="1:18" s="38" customFormat="1" ht="30" customHeight="1" x14ac:dyDescent="0.45">
      <c r="A10" s="36" t="s">
        <v>55</v>
      </c>
      <c r="B10" s="37" t="s">
        <v>108</v>
      </c>
      <c r="C10" s="37"/>
      <c r="D10" s="212"/>
      <c r="E10" s="37"/>
      <c r="F10" s="212"/>
      <c r="G10" s="37"/>
      <c r="H10" s="110">
        <v>2929</v>
      </c>
      <c r="I10" s="110"/>
      <c r="J10" s="106">
        <v>0</v>
      </c>
      <c r="K10" s="110"/>
      <c r="L10" s="110">
        <v>2929</v>
      </c>
      <c r="M10" s="169"/>
      <c r="N10" s="110">
        <v>2929</v>
      </c>
      <c r="O10" s="110"/>
      <c r="P10" s="106">
        <v>0</v>
      </c>
      <c r="Q10" s="110"/>
      <c r="R10" s="110">
        <v>5870</v>
      </c>
    </row>
    <row r="11" spans="1:18" s="38" customFormat="1" ht="30" customHeight="1" x14ac:dyDescent="0.45">
      <c r="A11" s="36" t="s">
        <v>56</v>
      </c>
      <c r="B11" s="37" t="s">
        <v>108</v>
      </c>
      <c r="C11" s="33"/>
      <c r="D11" s="212"/>
      <c r="E11" s="33"/>
      <c r="F11" s="212"/>
      <c r="G11" s="33"/>
      <c r="H11" s="106">
        <v>303093</v>
      </c>
      <c r="I11" s="169"/>
      <c r="J11" s="106">
        <v>0</v>
      </c>
      <c r="K11" s="169"/>
      <c r="L11" s="106">
        <v>303093</v>
      </c>
      <c r="M11" s="169"/>
      <c r="N11" s="106">
        <v>303093</v>
      </c>
      <c r="O11" s="169"/>
      <c r="P11" s="106">
        <v>0</v>
      </c>
      <c r="Q11" s="169"/>
      <c r="R11" s="110">
        <v>403849</v>
      </c>
    </row>
    <row r="12" spans="1:18" s="38" customFormat="1" ht="30" customHeight="1" x14ac:dyDescent="0.45">
      <c r="A12" s="36" t="s">
        <v>57</v>
      </c>
      <c r="B12" s="37" t="s">
        <v>108</v>
      </c>
      <c r="C12" s="33"/>
      <c r="D12" s="212"/>
      <c r="E12" s="33"/>
      <c r="F12" s="212"/>
      <c r="G12" s="33"/>
      <c r="H12" s="112">
        <v>41544</v>
      </c>
      <c r="I12" s="169"/>
      <c r="J12" s="112">
        <v>0</v>
      </c>
      <c r="K12" s="169"/>
      <c r="L12" s="112">
        <v>41544</v>
      </c>
      <c r="M12" s="169"/>
      <c r="N12" s="112">
        <v>41544</v>
      </c>
      <c r="O12" s="169"/>
      <c r="P12" s="112">
        <v>0</v>
      </c>
      <c r="Q12" s="169"/>
      <c r="R12" s="134">
        <v>83258</v>
      </c>
    </row>
    <row r="13" spans="1:18" s="38" customFormat="1" ht="30" customHeight="1" thickBot="1" x14ac:dyDescent="0.6">
      <c r="A13" s="34" t="s">
        <v>2</v>
      </c>
      <c r="B13" s="33"/>
      <c r="C13" s="33"/>
      <c r="D13" s="33"/>
      <c r="E13" s="33"/>
      <c r="F13" s="33"/>
      <c r="G13" s="33"/>
      <c r="H13" s="138">
        <f>SUM(H8:H12)</f>
        <v>7471320</v>
      </c>
      <c r="I13" s="130"/>
      <c r="J13" s="170">
        <v>0</v>
      </c>
      <c r="K13" s="130"/>
      <c r="L13" s="138">
        <f>SUM(L8:L12)</f>
        <v>7471320</v>
      </c>
      <c r="M13" s="130"/>
      <c r="N13" s="138">
        <f>SUM(N8:N12)</f>
        <v>7471320</v>
      </c>
      <c r="O13" s="130"/>
      <c r="P13" s="170">
        <v>0</v>
      </c>
      <c r="Q13" s="130"/>
      <c r="R13" s="138">
        <f>SUM(R8:R12)</f>
        <v>12087708</v>
      </c>
    </row>
    <row r="14" spans="1:18" ht="18.75" thickTop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</sheetData>
  <mergeCells count="9">
    <mergeCell ref="N6:R6"/>
    <mergeCell ref="A1:R1"/>
    <mergeCell ref="A2:R2"/>
    <mergeCell ref="A3:R3"/>
    <mergeCell ref="D8:D12"/>
    <mergeCell ref="F8:F12"/>
    <mergeCell ref="A5:H5"/>
    <mergeCell ref="B6:F6"/>
    <mergeCell ref="H6:L6"/>
  </mergeCells>
  <phoneticPr fontId="3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W20"/>
  <sheetViews>
    <sheetView rightToLeft="1" workbookViewId="0">
      <selection activeCell="D15" sqref="D15"/>
    </sheetView>
  </sheetViews>
  <sheetFormatPr defaultRowHeight="15" x14ac:dyDescent="0.25"/>
  <cols>
    <col min="1" max="1" width="24.42578125" customWidth="1"/>
    <col min="2" max="2" width="12.42578125" customWidth="1"/>
    <col min="3" max="3" width="1.42578125" customWidth="1"/>
    <col min="4" max="4" width="19.140625" customWidth="1"/>
    <col min="5" max="5" width="0.5703125" customWidth="1"/>
    <col min="6" max="6" width="19.42578125" bestFit="1" customWidth="1"/>
    <col min="7" max="7" width="0.85546875" customWidth="1"/>
    <col min="8" max="8" width="19.85546875" bestFit="1" customWidth="1"/>
    <col min="9" max="9" width="0.5703125" customWidth="1"/>
    <col min="10" max="10" width="13.42578125" customWidth="1"/>
    <col min="11" max="11" width="0.42578125" customWidth="1"/>
    <col min="12" max="12" width="20" customWidth="1"/>
    <col min="13" max="13" width="0.42578125" customWidth="1"/>
    <col min="14" max="14" width="19.42578125" bestFit="1" customWidth="1"/>
    <col min="15" max="15" width="0.5703125" customWidth="1"/>
    <col min="16" max="16" width="19.5703125" customWidth="1"/>
    <col min="17" max="17" width="23.5703125" customWidth="1"/>
    <col min="18" max="18" width="10.85546875" bestFit="1" customWidth="1"/>
    <col min="19" max="20" width="15.85546875" bestFit="1" customWidth="1"/>
    <col min="21" max="21" width="12.28515625" bestFit="1" customWidth="1"/>
    <col min="22" max="22" width="16.85546875" bestFit="1" customWidth="1"/>
    <col min="23" max="23" width="12.28515625" bestFit="1" customWidth="1"/>
  </cols>
  <sheetData>
    <row r="1" spans="1:23" ht="21" x14ac:dyDescent="0.55000000000000004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23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23" ht="21" x14ac:dyDescent="0.55000000000000004">
      <c r="A3" s="173" t="s">
        <v>109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23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23" ht="25.5" x14ac:dyDescent="0.25">
      <c r="A5" s="179" t="s">
        <v>98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</row>
    <row r="6" spans="1:23" s="2" customFormat="1" ht="29.25" customHeight="1" x14ac:dyDescent="0.45">
      <c r="B6" s="210" t="s">
        <v>110</v>
      </c>
      <c r="C6" s="210"/>
      <c r="D6" s="210"/>
      <c r="E6" s="210"/>
      <c r="F6" s="210"/>
      <c r="G6" s="210"/>
      <c r="H6" s="210"/>
      <c r="J6" s="210" t="s">
        <v>111</v>
      </c>
      <c r="K6" s="210"/>
      <c r="L6" s="210"/>
      <c r="M6" s="210"/>
      <c r="N6" s="210"/>
      <c r="O6" s="210"/>
      <c r="P6" s="210"/>
    </row>
    <row r="7" spans="1:23" s="20" customFormat="1" ht="39" x14ac:dyDescent="0.5">
      <c r="A7" s="15" t="s">
        <v>32</v>
      </c>
      <c r="B7" s="25" t="s">
        <v>3</v>
      </c>
      <c r="C7" s="26"/>
      <c r="D7" s="24" t="s">
        <v>40</v>
      </c>
      <c r="E7" s="15"/>
      <c r="F7" s="25" t="s">
        <v>37</v>
      </c>
      <c r="G7" s="15"/>
      <c r="H7" s="24" t="s">
        <v>41</v>
      </c>
      <c r="I7" s="16"/>
      <c r="J7" s="25" t="s">
        <v>3</v>
      </c>
      <c r="K7" s="15"/>
      <c r="L7" s="24" t="s">
        <v>20</v>
      </c>
      <c r="M7" s="15"/>
      <c r="N7" s="25" t="s">
        <v>37</v>
      </c>
      <c r="O7" s="15"/>
      <c r="P7" s="24" t="s">
        <v>41</v>
      </c>
      <c r="Q7" s="26"/>
      <c r="R7" s="26"/>
      <c r="S7" s="26"/>
      <c r="T7" s="26"/>
      <c r="U7" s="26"/>
      <c r="V7" s="26"/>
      <c r="W7" s="26"/>
    </row>
    <row r="8" spans="1:23" s="130" customFormat="1" ht="30" customHeight="1" x14ac:dyDescent="0.55000000000000004">
      <c r="A8" s="125" t="s">
        <v>75</v>
      </c>
      <c r="B8" s="110">
        <v>194410</v>
      </c>
      <c r="C8" s="104"/>
      <c r="D8" s="126">
        <v>5127379828</v>
      </c>
      <c r="E8" s="127"/>
      <c r="F8" s="110">
        <v>5000773844</v>
      </c>
      <c r="G8" s="127"/>
      <c r="H8" s="110">
        <f>D8-F8</f>
        <v>126605984</v>
      </c>
      <c r="I8" s="128"/>
      <c r="J8" s="110">
        <v>335145</v>
      </c>
      <c r="K8" s="127"/>
      <c r="L8" s="126">
        <v>8696807805</v>
      </c>
      <c r="M8" s="127"/>
      <c r="N8" s="110">
        <v>8549445043</v>
      </c>
      <c r="O8" s="127"/>
      <c r="P8" s="110">
        <f>L8-N8</f>
        <v>147362762</v>
      </c>
      <c r="Q8" s="228"/>
      <c r="R8" s="229"/>
      <c r="S8" s="229"/>
      <c r="T8" s="229"/>
      <c r="U8" s="229"/>
      <c r="V8" s="229"/>
      <c r="W8" s="229"/>
    </row>
    <row r="9" spans="1:23" s="130" customFormat="1" ht="30" customHeight="1" x14ac:dyDescent="0.55000000000000004">
      <c r="A9" s="125" t="s">
        <v>76</v>
      </c>
      <c r="B9" s="110">
        <v>8022226</v>
      </c>
      <c r="C9" s="127"/>
      <c r="D9" s="131">
        <v>118954130990</v>
      </c>
      <c r="E9" s="127"/>
      <c r="F9" s="110">
        <v>118809706099</v>
      </c>
      <c r="G9" s="127"/>
      <c r="H9" s="110">
        <f t="shared" ref="H9:H11" si="0">D9-F9</f>
        <v>144424891</v>
      </c>
      <c r="I9" s="128"/>
      <c r="J9" s="110">
        <v>9333031</v>
      </c>
      <c r="K9" s="127"/>
      <c r="L9" s="131">
        <v>138652246443</v>
      </c>
      <c r="M9" s="127"/>
      <c r="N9" s="110">
        <v>138295336935</v>
      </c>
      <c r="O9" s="127"/>
      <c r="P9" s="110">
        <f t="shared" ref="P9:P11" si="1">L9-N9</f>
        <v>356909508</v>
      </c>
      <c r="Q9" s="228"/>
      <c r="R9" s="229"/>
      <c r="S9" s="229"/>
      <c r="T9" s="229"/>
      <c r="U9" s="229"/>
      <c r="V9" s="229"/>
      <c r="W9" s="229"/>
    </row>
    <row r="10" spans="1:23" s="130" customFormat="1" ht="30" customHeight="1" x14ac:dyDescent="0.55000000000000004">
      <c r="A10" s="125" t="s">
        <v>77</v>
      </c>
      <c r="B10" s="110">
        <v>535113574</v>
      </c>
      <c r="C10" s="127"/>
      <c r="D10" s="131">
        <v>6471058665994</v>
      </c>
      <c r="E10" s="127"/>
      <c r="F10" s="110">
        <v>6468684051621</v>
      </c>
      <c r="G10" s="127"/>
      <c r="H10" s="110">
        <f t="shared" si="0"/>
        <v>2374614373</v>
      </c>
      <c r="I10" s="128"/>
      <c r="J10" s="110">
        <v>788301475</v>
      </c>
      <c r="K10" s="127"/>
      <c r="L10" s="131">
        <v>9467084771738</v>
      </c>
      <c r="M10" s="127"/>
      <c r="N10" s="110">
        <v>9463350722822</v>
      </c>
      <c r="O10" s="127"/>
      <c r="P10" s="110">
        <f t="shared" si="1"/>
        <v>3734048916</v>
      </c>
      <c r="Q10" s="230"/>
      <c r="R10" s="231"/>
      <c r="S10" s="229"/>
      <c r="T10" s="229"/>
      <c r="U10" s="229"/>
      <c r="V10" s="229"/>
      <c r="W10" s="229"/>
    </row>
    <row r="11" spans="1:23" s="135" customFormat="1" ht="30" customHeight="1" x14ac:dyDescent="0.55000000000000004">
      <c r="A11" s="125" t="s">
        <v>78</v>
      </c>
      <c r="B11" s="110">
        <v>74856552</v>
      </c>
      <c r="C11" s="104"/>
      <c r="D11" s="133">
        <v>796543810025</v>
      </c>
      <c r="E11" s="104"/>
      <c r="F11" s="134">
        <v>797505391675</v>
      </c>
      <c r="G11" s="104"/>
      <c r="H11" s="113">
        <f t="shared" si="0"/>
        <v>-961581650</v>
      </c>
      <c r="I11" s="102"/>
      <c r="J11" s="134">
        <v>79329954</v>
      </c>
      <c r="K11" s="104"/>
      <c r="L11" s="133">
        <v>843452439679</v>
      </c>
      <c r="M11" s="104"/>
      <c r="N11" s="134">
        <v>844007279515</v>
      </c>
      <c r="O11" s="104"/>
      <c r="P11" s="113">
        <f t="shared" si="1"/>
        <v>-554839836</v>
      </c>
      <c r="Q11" s="129"/>
      <c r="R11" s="129"/>
    </row>
    <row r="12" spans="1:23" s="130" customFormat="1" ht="30" customHeight="1" thickBot="1" x14ac:dyDescent="0.6">
      <c r="A12" s="136" t="s">
        <v>2</v>
      </c>
      <c r="B12" s="137">
        <f>SUM(B8:B11)</f>
        <v>618186762</v>
      </c>
      <c r="C12" s="128"/>
      <c r="D12" s="138">
        <f>SUM(D8:D11)</f>
        <v>7391683986837</v>
      </c>
      <c r="E12" s="128"/>
      <c r="F12" s="138">
        <f>SUM(F8:F11)</f>
        <v>7389999923239</v>
      </c>
      <c r="G12" s="128"/>
      <c r="H12" s="138">
        <f>SUM(H8:H11)</f>
        <v>1684063598</v>
      </c>
      <c r="I12" s="128"/>
      <c r="J12" s="138">
        <f>SUM(J8:J11)</f>
        <v>877299605</v>
      </c>
      <c r="K12" s="128"/>
      <c r="L12" s="138">
        <f>SUM(L8:L11)</f>
        <v>10457886265665</v>
      </c>
      <c r="M12" s="128"/>
      <c r="N12" s="138">
        <f>SUM(N8:N11)</f>
        <v>10454202784315</v>
      </c>
      <c r="O12" s="128"/>
      <c r="P12" s="138">
        <f>SUM(P8:P11)</f>
        <v>3683481350</v>
      </c>
    </row>
    <row r="13" spans="1:23" s="2" customFormat="1" ht="30" customHeight="1" thickTop="1" x14ac:dyDescent="0.45"/>
    <row r="14" spans="1:23" s="2" customFormat="1" ht="30" customHeight="1" x14ac:dyDescent="0.45"/>
    <row r="15" spans="1:23" s="2" customFormat="1" ht="30" customHeight="1" x14ac:dyDescent="0.45"/>
    <row r="16" spans="1:23" s="2" customFormat="1" ht="30" customHeight="1" x14ac:dyDescent="0.45"/>
    <row r="17" spans="1:16" s="2" customFormat="1" ht="18" x14ac:dyDescent="0.45"/>
    <row r="20" spans="1:16" s="2" customFormat="1" ht="18" x14ac:dyDescent="0.45">
      <c r="A20" s="215" t="s">
        <v>79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7"/>
    </row>
  </sheetData>
  <mergeCells count="8">
    <mergeCell ref="A1:P1"/>
    <mergeCell ref="A2:P2"/>
    <mergeCell ref="A3:P3"/>
    <mergeCell ref="A20:P20"/>
    <mergeCell ref="B6:H6"/>
    <mergeCell ref="J6:P6"/>
    <mergeCell ref="A5:H5"/>
    <mergeCell ref="I5:P5"/>
  </mergeCells>
  <hyperlinks>
    <hyperlink ref="A8" r:id="rId1" display="..\..\..\admin\Stock\StockTransactionList.aspx?StockID=163228&amp;BasketID=1" xr:uid="{D976E82D-EFAC-4F47-A3D0-93E475A03EB8}"/>
    <hyperlink ref="A9" r:id="rId2" display="..\..\..\admin\Stock\StockTransactionList.aspx?StockID=189607&amp;BasketID=1" xr:uid="{A778A35C-83DB-41EB-9882-D43C22E4EE4A}"/>
    <hyperlink ref="A10" r:id="rId3" display="..\..\..\admin\Stock\StockTransactionList.aspx?StockID=190633&amp;BasketID=1" xr:uid="{2E982990-C258-4E5B-8DA8-84800261E00B}"/>
    <hyperlink ref="A11" r:id="rId4" display="..\..\..\admin\Stock\StockTransactionList.aspx?StockID=193546&amp;BasketID=1" xr:uid="{04585FE8-B6A1-429F-90D4-D02FF10D74A7}"/>
  </hyperlinks>
  <pageMargins left="0.7" right="0.7" top="0.75" bottom="0.75" header="0.3" footer="0.3"/>
  <pageSetup orientation="landscape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Z19"/>
  <sheetViews>
    <sheetView rightToLeft="1" zoomScaleNormal="100" zoomScaleSheetLayoutView="100" workbookViewId="0">
      <selection activeCell="J14" sqref="J14"/>
    </sheetView>
  </sheetViews>
  <sheetFormatPr defaultRowHeight="15" x14ac:dyDescent="0.25"/>
  <cols>
    <col min="1" max="1" width="23.5703125" customWidth="1"/>
    <col min="2" max="2" width="0.5703125" customWidth="1"/>
    <col min="3" max="3" width="14" customWidth="1"/>
    <col min="4" max="4" width="0.7109375" customWidth="1"/>
    <col min="5" max="5" width="16.140625" bestFit="1" customWidth="1"/>
    <col min="6" max="6" width="0.5703125" customWidth="1"/>
    <col min="7" max="7" width="16.140625" bestFit="1" customWidth="1"/>
    <col min="8" max="8" width="0.7109375" customWidth="1"/>
    <col min="9" max="9" width="15" style="233" customWidth="1"/>
    <col min="10" max="10" width="0.7109375" style="233" customWidth="1"/>
    <col min="11" max="11" width="11" style="233" bestFit="1" customWidth="1"/>
    <col min="12" max="12" width="0.7109375" style="233" customWidth="1"/>
    <col min="13" max="13" width="16.140625" style="233" bestFit="1" customWidth="1"/>
    <col min="14" max="14" width="1" style="233" customWidth="1"/>
    <col min="15" max="15" width="16" style="233" bestFit="1" customWidth="1"/>
    <col min="16" max="16" width="1" style="233" customWidth="1"/>
    <col min="17" max="17" width="16.28515625" style="233" customWidth="1"/>
    <col min="18" max="18" width="3.5703125" customWidth="1"/>
    <col min="19" max="19" width="28" style="233" bestFit="1" customWidth="1"/>
    <col min="20" max="20" width="11.28515625" style="234" bestFit="1" customWidth="1"/>
    <col min="21" max="22" width="16.5703125" style="234" bestFit="1" customWidth="1"/>
    <col min="23" max="23" width="12.42578125" style="234" bestFit="1" customWidth="1"/>
    <col min="24" max="24" width="15.42578125" style="234" bestFit="1" customWidth="1"/>
    <col min="25" max="25" width="14.28515625" style="234" bestFit="1" customWidth="1"/>
    <col min="26" max="26" width="9.140625" style="234"/>
  </cols>
  <sheetData>
    <row r="1" spans="1:26" ht="21" x14ac:dyDescent="0.55000000000000004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26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26" ht="21" x14ac:dyDescent="0.55000000000000004">
      <c r="A3" s="173" t="s">
        <v>109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26" ht="25.5" x14ac:dyDescent="0.25">
      <c r="A4" s="179" t="s">
        <v>99</v>
      </c>
      <c r="B4" s="179"/>
      <c r="C4" s="179"/>
      <c r="D4" s="179"/>
      <c r="E4" s="179"/>
      <c r="F4" s="179"/>
      <c r="G4" s="179"/>
      <c r="H4" s="179"/>
    </row>
    <row r="5" spans="1:26" s="82" customFormat="1" ht="30.75" customHeight="1" x14ac:dyDescent="0.25">
      <c r="A5" s="81"/>
      <c r="B5" s="81"/>
      <c r="C5" s="208" t="s">
        <v>110</v>
      </c>
      <c r="D5" s="208"/>
      <c r="E5" s="208"/>
      <c r="F5" s="208"/>
      <c r="G5" s="208"/>
      <c r="H5" s="208"/>
      <c r="I5" s="208"/>
      <c r="J5" s="104"/>
      <c r="K5" s="237" t="s">
        <v>111</v>
      </c>
      <c r="L5" s="237"/>
      <c r="M5" s="237"/>
      <c r="N5" s="237"/>
      <c r="O5" s="237"/>
      <c r="P5" s="237"/>
      <c r="Q5" s="237"/>
      <c r="S5" s="108"/>
      <c r="T5" s="124"/>
      <c r="U5" s="124"/>
      <c r="V5" s="124"/>
      <c r="W5" s="124"/>
      <c r="X5" s="124"/>
      <c r="Y5" s="124"/>
      <c r="Z5" s="124"/>
    </row>
    <row r="6" spans="1:26" s="82" customFormat="1" ht="47.25" customHeight="1" x14ac:dyDescent="0.25">
      <c r="A6" s="30" t="s">
        <v>32</v>
      </c>
      <c r="B6" s="30"/>
      <c r="C6" s="85" t="s">
        <v>3</v>
      </c>
      <c r="D6" s="30"/>
      <c r="E6" s="86" t="s">
        <v>20</v>
      </c>
      <c r="F6" s="30"/>
      <c r="G6" s="85" t="s">
        <v>37</v>
      </c>
      <c r="H6" s="30"/>
      <c r="I6" s="238" t="s">
        <v>38</v>
      </c>
      <c r="J6" s="102"/>
      <c r="K6" s="239" t="s">
        <v>3</v>
      </c>
      <c r="L6" s="102"/>
      <c r="M6" s="238" t="s">
        <v>20</v>
      </c>
      <c r="N6" s="102"/>
      <c r="O6" s="239" t="s">
        <v>37</v>
      </c>
      <c r="P6" s="102"/>
      <c r="Q6" s="238" t="s">
        <v>38</v>
      </c>
      <c r="S6" s="108"/>
      <c r="T6" s="124"/>
      <c r="U6" s="124"/>
      <c r="V6" s="124"/>
      <c r="W6" s="124"/>
      <c r="X6" s="124"/>
      <c r="Y6" s="124"/>
      <c r="Z6" s="124"/>
    </row>
    <row r="7" spans="1:26" s="108" customFormat="1" ht="30" customHeight="1" x14ac:dyDescent="0.45">
      <c r="A7" s="101" t="s">
        <v>81</v>
      </c>
      <c r="B7" s="102"/>
      <c r="C7" s="123">
        <v>17421186</v>
      </c>
      <c r="D7" s="104"/>
      <c r="E7" s="105">
        <v>74923799148</v>
      </c>
      <c r="F7" s="104"/>
      <c r="G7" s="106">
        <v>69805863053</v>
      </c>
      <c r="H7" s="104"/>
      <c r="I7" s="131">
        <f>E7-G7</f>
        <v>5117936095</v>
      </c>
      <c r="J7" s="232"/>
      <c r="K7" s="103">
        <v>17421186</v>
      </c>
      <c r="L7" s="104"/>
      <c r="M7" s="105">
        <v>74923799148</v>
      </c>
      <c r="N7" s="104"/>
      <c r="O7" s="106">
        <v>69422888243</v>
      </c>
      <c r="P7" s="104"/>
      <c r="Q7" s="107">
        <f>M7-O7</f>
        <v>5500910905</v>
      </c>
      <c r="T7" s="124"/>
      <c r="U7" s="124"/>
      <c r="V7" s="124"/>
      <c r="W7" s="124"/>
      <c r="X7" s="124"/>
      <c r="Y7" s="124"/>
      <c r="Z7" s="124"/>
    </row>
    <row r="8" spans="1:26" s="108" customFormat="1" ht="30" customHeight="1" x14ac:dyDescent="0.45">
      <c r="A8" s="101"/>
      <c r="B8" s="102"/>
      <c r="C8" s="83"/>
      <c r="D8" s="109"/>
      <c r="E8" s="109"/>
      <c r="F8" s="109"/>
      <c r="G8" s="106"/>
      <c r="H8" s="104"/>
      <c r="I8" s="131"/>
      <c r="J8" s="232"/>
      <c r="K8" s="109"/>
      <c r="L8" s="109"/>
      <c r="M8" s="109"/>
      <c r="N8" s="109"/>
      <c r="O8" s="106"/>
      <c r="P8" s="109"/>
      <c r="Q8" s="107"/>
      <c r="T8" s="124"/>
      <c r="U8" s="124"/>
      <c r="V8" s="124"/>
      <c r="W8" s="124"/>
      <c r="X8" s="124"/>
      <c r="Y8" s="124"/>
      <c r="Z8" s="124"/>
    </row>
    <row r="9" spans="1:26" s="108" customFormat="1" ht="30" customHeight="1" x14ac:dyDescent="0.45">
      <c r="A9" s="101" t="s">
        <v>85</v>
      </c>
      <c r="B9" s="102"/>
      <c r="C9" s="83">
        <v>1259788</v>
      </c>
      <c r="D9" s="109"/>
      <c r="E9" s="110">
        <v>19397387014</v>
      </c>
      <c r="F9" s="109"/>
      <c r="G9" s="109">
        <v>18616981836</v>
      </c>
      <c r="H9" s="104"/>
      <c r="I9" s="111">
        <f t="shared" ref="I8:I13" si="0">E9-G9</f>
        <v>780405178</v>
      </c>
      <c r="J9" s="232"/>
      <c r="K9" s="109">
        <v>1259788</v>
      </c>
      <c r="L9" s="109"/>
      <c r="M9" s="110">
        <v>19397387014</v>
      </c>
      <c r="N9" s="109"/>
      <c r="O9" s="109">
        <v>19577381431</v>
      </c>
      <c r="P9" s="109"/>
      <c r="Q9" s="111">
        <f t="shared" ref="Q9:Q13" si="1">M9-O9</f>
        <v>-179994417</v>
      </c>
      <c r="R9" s="122"/>
      <c r="S9" s="124"/>
      <c r="T9" s="124"/>
      <c r="U9" s="124"/>
      <c r="V9" s="124"/>
      <c r="W9" s="124"/>
      <c r="X9" s="124"/>
      <c r="Y9" s="124"/>
      <c r="Z9" s="124"/>
    </row>
    <row r="10" spans="1:26" s="108" customFormat="1" ht="30" customHeight="1" x14ac:dyDescent="0.45">
      <c r="A10" s="101" t="s">
        <v>89</v>
      </c>
      <c r="B10" s="102"/>
      <c r="C10" s="83">
        <v>1</v>
      </c>
      <c r="D10" s="109"/>
      <c r="E10" s="110">
        <v>11135</v>
      </c>
      <c r="F10" s="109"/>
      <c r="G10" s="131">
        <v>10899</v>
      </c>
      <c r="H10" s="104"/>
      <c r="I10" s="131">
        <f t="shared" si="0"/>
        <v>236</v>
      </c>
      <c r="J10" s="232"/>
      <c r="K10" s="109">
        <v>1</v>
      </c>
      <c r="L10" s="109"/>
      <c r="M10" s="110">
        <v>11135</v>
      </c>
      <c r="N10" s="109"/>
      <c r="O10" s="131">
        <v>10651</v>
      </c>
      <c r="P10" s="109"/>
      <c r="Q10" s="110">
        <f t="shared" si="1"/>
        <v>484</v>
      </c>
      <c r="T10" s="124"/>
      <c r="U10" s="124"/>
      <c r="V10" s="124"/>
      <c r="W10" s="124"/>
      <c r="X10" s="124"/>
      <c r="Y10" s="124"/>
      <c r="Z10" s="124"/>
    </row>
    <row r="11" spans="1:26" s="108" customFormat="1" ht="30" customHeight="1" x14ac:dyDescent="0.45">
      <c r="A11" s="101" t="s">
        <v>90</v>
      </c>
      <c r="B11" s="102"/>
      <c r="C11" s="83">
        <v>340800</v>
      </c>
      <c r="D11" s="109"/>
      <c r="E11" s="110">
        <v>4809490051</v>
      </c>
      <c r="F11" s="109"/>
      <c r="G11" s="109">
        <v>4696024930</v>
      </c>
      <c r="H11" s="104"/>
      <c r="I11" s="131">
        <f t="shared" si="0"/>
        <v>113465121</v>
      </c>
      <c r="J11" s="232"/>
      <c r="K11" s="109">
        <v>340800</v>
      </c>
      <c r="L11" s="109"/>
      <c r="M11" s="110">
        <v>4809490051</v>
      </c>
      <c r="N11" s="109"/>
      <c r="O11" s="109">
        <v>4577789503</v>
      </c>
      <c r="P11" s="109"/>
      <c r="Q11" s="110">
        <f t="shared" si="1"/>
        <v>231700548</v>
      </c>
      <c r="T11" s="124"/>
      <c r="U11" s="124"/>
      <c r="V11" s="124"/>
      <c r="W11" s="124"/>
      <c r="X11" s="124"/>
      <c r="Y11" s="124"/>
      <c r="Z11" s="124"/>
    </row>
    <row r="12" spans="1:26" s="108" customFormat="1" ht="30" customHeight="1" x14ac:dyDescent="0.45">
      <c r="A12" s="101" t="s">
        <v>86</v>
      </c>
      <c r="B12" s="104"/>
      <c r="C12" s="87">
        <v>8548772</v>
      </c>
      <c r="D12" s="109"/>
      <c r="E12" s="106">
        <v>104658690748</v>
      </c>
      <c r="F12" s="109"/>
      <c r="G12" s="106">
        <v>104695082797</v>
      </c>
      <c r="H12" s="104"/>
      <c r="I12" s="111">
        <f t="shared" si="0"/>
        <v>-36392049</v>
      </c>
      <c r="J12" s="232"/>
      <c r="K12" s="106">
        <v>8548772</v>
      </c>
      <c r="L12" s="109"/>
      <c r="M12" s="106">
        <v>104658690748</v>
      </c>
      <c r="N12" s="109"/>
      <c r="O12" s="106">
        <v>104595697828</v>
      </c>
      <c r="P12" s="109"/>
      <c r="Q12" s="110">
        <f t="shared" si="1"/>
        <v>62992920</v>
      </c>
      <c r="T12" s="124"/>
      <c r="U12" s="124"/>
      <c r="V12" s="124"/>
      <c r="W12" s="124"/>
      <c r="X12" s="124"/>
      <c r="Y12" s="124"/>
      <c r="Z12" s="124"/>
    </row>
    <row r="13" spans="1:26" s="108" customFormat="1" ht="30" customHeight="1" x14ac:dyDescent="0.45">
      <c r="A13" s="101" t="s">
        <v>91</v>
      </c>
      <c r="B13" s="104"/>
      <c r="C13" s="90">
        <v>2878896</v>
      </c>
      <c r="D13" s="109"/>
      <c r="E13" s="112">
        <v>31575616352</v>
      </c>
      <c r="F13" s="109"/>
      <c r="G13" s="112">
        <v>31006511031</v>
      </c>
      <c r="H13" s="104"/>
      <c r="I13" s="113">
        <f t="shared" si="0"/>
        <v>569105321</v>
      </c>
      <c r="J13" s="232"/>
      <c r="K13" s="112">
        <v>2878896</v>
      </c>
      <c r="L13" s="109"/>
      <c r="M13" s="112">
        <v>31575616352</v>
      </c>
      <c r="N13" s="109"/>
      <c r="O13" s="112">
        <v>31998252004</v>
      </c>
      <c r="P13" s="109"/>
      <c r="Q13" s="113">
        <f t="shared" si="1"/>
        <v>-422635652</v>
      </c>
      <c r="T13" s="124"/>
      <c r="U13" s="124"/>
      <c r="V13" s="124"/>
      <c r="W13" s="124"/>
      <c r="X13" s="124"/>
      <c r="Y13" s="124"/>
      <c r="Z13" s="124"/>
    </row>
    <row r="14" spans="1:26" s="82" customFormat="1" ht="30" customHeight="1" thickBot="1" x14ac:dyDescent="0.3">
      <c r="A14" s="81"/>
      <c r="B14" s="81"/>
      <c r="C14" s="28">
        <f>SUM(C7:C13)</f>
        <v>30449443</v>
      </c>
      <c r="D14" s="81"/>
      <c r="E14" s="28">
        <f>SUM(E7:E13)</f>
        <v>235364994448</v>
      </c>
      <c r="F14" s="81"/>
      <c r="G14" s="28">
        <f>SUM(G7:G13)</f>
        <v>228820474546</v>
      </c>
      <c r="H14" s="81"/>
      <c r="I14" s="114">
        <f>SUM(I7:I13)</f>
        <v>6544519902</v>
      </c>
      <c r="J14" s="104"/>
      <c r="K14" s="240">
        <f>SUM(K7:K13)</f>
        <v>30449443</v>
      </c>
      <c r="L14" s="109"/>
      <c r="M14" s="240">
        <f>SUM(M7:M13)</f>
        <v>235364994448</v>
      </c>
      <c r="N14" s="109"/>
      <c r="O14" s="240">
        <f>SUM(O7:O13)</f>
        <v>230172019660</v>
      </c>
      <c r="P14" s="109"/>
      <c r="Q14" s="114">
        <f>SUM(Q7:Q13)</f>
        <v>5192974788</v>
      </c>
      <c r="S14" s="108"/>
      <c r="T14" s="124"/>
      <c r="U14" s="124"/>
      <c r="V14" s="124"/>
      <c r="W14" s="124"/>
      <c r="X14" s="124"/>
      <c r="Y14" s="124"/>
      <c r="Z14" s="124"/>
    </row>
    <row r="15" spans="1:26" s="38" customFormat="1" ht="30" customHeight="1" thickTop="1" x14ac:dyDescent="0.45">
      <c r="A15" s="33"/>
      <c r="B15" s="33"/>
      <c r="C15" s="33"/>
      <c r="D15" s="33"/>
      <c r="E15" s="33"/>
      <c r="F15" s="33"/>
      <c r="G15" s="33"/>
      <c r="H15" s="33"/>
      <c r="I15" s="135"/>
      <c r="J15" s="135"/>
      <c r="K15" s="135"/>
      <c r="L15" s="135"/>
      <c r="M15" s="135"/>
      <c r="N15" s="135"/>
      <c r="O15" s="135"/>
      <c r="P15" s="135"/>
      <c r="Q15" s="135"/>
      <c r="S15" s="235"/>
      <c r="T15" s="236"/>
      <c r="U15" s="236"/>
      <c r="V15" s="236"/>
      <c r="W15" s="236"/>
      <c r="X15" s="124"/>
      <c r="Y15" s="236"/>
      <c r="Z15" s="236"/>
    </row>
    <row r="16" spans="1:26" ht="18" x14ac:dyDescent="0.45">
      <c r="A16" s="2"/>
      <c r="B16" s="2"/>
      <c r="C16" s="2"/>
      <c r="D16" s="2"/>
      <c r="E16" s="2"/>
      <c r="F16" s="2"/>
      <c r="G16" s="2"/>
      <c r="H16" s="2"/>
      <c r="I16" s="241"/>
      <c r="J16" s="241"/>
      <c r="K16" s="241"/>
      <c r="L16" s="241"/>
      <c r="M16" s="241"/>
      <c r="N16" s="241"/>
      <c r="O16" s="241"/>
      <c r="P16" s="241"/>
      <c r="Q16" s="241"/>
    </row>
    <row r="17" spans="1:17" ht="18" x14ac:dyDescent="0.45">
      <c r="A17" s="2"/>
      <c r="B17" s="2"/>
      <c r="C17" s="2"/>
      <c r="D17" s="2"/>
      <c r="E17" s="2"/>
      <c r="F17" s="2"/>
      <c r="G17" s="2"/>
      <c r="H17" s="2"/>
      <c r="I17" s="241"/>
      <c r="J17" s="241"/>
      <c r="K17" s="241"/>
      <c r="L17" s="241"/>
      <c r="M17" s="241"/>
      <c r="N17" s="241"/>
      <c r="O17" s="241"/>
      <c r="P17" s="241"/>
      <c r="Q17" s="241"/>
    </row>
    <row r="18" spans="1:17" ht="18" x14ac:dyDescent="0.45">
      <c r="A18" s="2"/>
      <c r="B18" s="2"/>
      <c r="C18" s="2"/>
      <c r="D18" s="2"/>
      <c r="E18" s="2"/>
      <c r="F18" s="2"/>
      <c r="G18" s="2"/>
      <c r="H18" s="2"/>
      <c r="I18" s="241"/>
      <c r="J18" s="241"/>
      <c r="K18" s="241"/>
      <c r="L18" s="241"/>
      <c r="M18" s="241"/>
      <c r="N18" s="241"/>
      <c r="O18" s="241"/>
      <c r="P18" s="241"/>
      <c r="Q18" s="241"/>
    </row>
    <row r="19" spans="1:17" ht="18" x14ac:dyDescent="0.45">
      <c r="A19" s="218" t="s">
        <v>39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</row>
  </sheetData>
  <mergeCells count="7">
    <mergeCell ref="A19:Q19"/>
    <mergeCell ref="C5:I5"/>
    <mergeCell ref="K5:Q5"/>
    <mergeCell ref="A4:H4"/>
    <mergeCell ref="A1:Q1"/>
    <mergeCell ref="A2:Q2"/>
    <mergeCell ref="A3:Q3"/>
  </mergeCells>
  <printOptions horizontalCentered="1"/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1"/>
  <sheetViews>
    <sheetView rightToLeft="1" workbookViewId="0">
      <selection sqref="A1:I1"/>
    </sheetView>
  </sheetViews>
  <sheetFormatPr defaultRowHeight="15" x14ac:dyDescent="0.25"/>
  <cols>
    <col min="1" max="1" width="46.5703125" style="9" customWidth="1"/>
    <col min="2" max="2" width="1" style="9" customWidth="1"/>
    <col min="3" max="3" width="10.85546875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85546875" customWidth="1"/>
    <col min="11" max="11" width="18.42578125" bestFit="1" customWidth="1"/>
    <col min="12" max="12" width="13.5703125" style="262" bestFit="1" customWidth="1"/>
  </cols>
  <sheetData>
    <row r="1" spans="1:23" ht="21" x14ac:dyDescent="0.25">
      <c r="A1" s="220" t="s">
        <v>51</v>
      </c>
      <c r="B1" s="220"/>
      <c r="C1" s="220"/>
      <c r="D1" s="220"/>
      <c r="E1" s="220"/>
      <c r="F1" s="220"/>
      <c r="G1" s="220"/>
      <c r="H1" s="220"/>
      <c r="I1" s="220"/>
    </row>
    <row r="2" spans="1:23" ht="21" x14ac:dyDescent="0.25">
      <c r="A2" s="220" t="s">
        <v>47</v>
      </c>
      <c r="B2" s="220"/>
      <c r="C2" s="220"/>
      <c r="D2" s="220"/>
      <c r="E2" s="220"/>
      <c r="F2" s="220"/>
      <c r="G2" s="220"/>
      <c r="H2" s="220"/>
      <c r="I2" s="220"/>
    </row>
    <row r="3" spans="1:23" ht="21" x14ac:dyDescent="0.25">
      <c r="A3" s="220" t="s">
        <v>109</v>
      </c>
      <c r="B3" s="220"/>
      <c r="C3" s="220"/>
      <c r="D3" s="220"/>
      <c r="E3" s="220"/>
      <c r="F3" s="220"/>
      <c r="G3" s="220"/>
      <c r="H3" s="220"/>
      <c r="I3" s="220"/>
    </row>
    <row r="4" spans="1:23" ht="21" x14ac:dyDescent="0.25">
      <c r="A4" s="12"/>
      <c r="B4" s="12"/>
      <c r="C4" s="12"/>
      <c r="D4" s="12"/>
      <c r="E4" s="12"/>
      <c r="F4" s="12"/>
      <c r="G4" s="12"/>
      <c r="H4" s="12"/>
    </row>
    <row r="5" spans="1:23" ht="25.5" x14ac:dyDescent="0.25">
      <c r="A5" s="179" t="s">
        <v>93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</row>
    <row r="6" spans="1:23" s="38" customFormat="1" ht="43.5" customHeight="1" x14ac:dyDescent="0.25">
      <c r="A6" s="45" t="s">
        <v>32</v>
      </c>
      <c r="B6" s="31"/>
      <c r="C6" s="44" t="s">
        <v>33</v>
      </c>
      <c r="D6" s="42"/>
      <c r="E6" s="44" t="s">
        <v>6</v>
      </c>
      <c r="F6" s="42"/>
      <c r="G6" s="44" t="s">
        <v>18</v>
      </c>
      <c r="H6" s="42"/>
      <c r="I6" s="44" t="s">
        <v>50</v>
      </c>
      <c r="L6" s="263"/>
    </row>
    <row r="7" spans="1:23" s="38" customFormat="1" ht="30" customHeight="1" x14ac:dyDescent="0.25">
      <c r="A7" s="68" t="s">
        <v>42</v>
      </c>
      <c r="B7" s="69"/>
      <c r="C7" s="70" t="s">
        <v>94</v>
      </c>
      <c r="D7" s="11"/>
      <c r="E7" s="71">
        <f>'درآمد سرمایه گذاری در سهام '!G12</f>
        <v>5117936095</v>
      </c>
      <c r="F7" s="11"/>
      <c r="G7" s="93">
        <f>E7/E10</f>
        <v>0.62105815968382949</v>
      </c>
      <c r="H7" s="43"/>
      <c r="I7" s="93">
        <v>1.95E-2</v>
      </c>
      <c r="J7" s="8"/>
      <c r="K7" s="117"/>
      <c r="L7" s="264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38" customFormat="1" ht="30" customHeight="1" x14ac:dyDescent="0.25">
      <c r="A8" s="68" t="s">
        <v>88</v>
      </c>
      <c r="B8" s="69"/>
      <c r="C8" s="70" t="s">
        <v>46</v>
      </c>
      <c r="D8" s="11"/>
      <c r="E8" s="71">
        <f>'درآمد سرمایه گذاری در صندوق'!G17</f>
        <v>3110647405</v>
      </c>
      <c r="F8" s="11"/>
      <c r="G8" s="93">
        <f>E8/E10</f>
        <v>0.37747500494622332</v>
      </c>
      <c r="H8" s="43"/>
      <c r="I8" s="93">
        <v>1.1900000000000001E-2</v>
      </c>
      <c r="J8" s="8"/>
      <c r="K8" s="117"/>
      <c r="L8" s="264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38" customFormat="1" ht="30" customHeight="1" x14ac:dyDescent="0.25">
      <c r="A9" s="68" t="s">
        <v>43</v>
      </c>
      <c r="B9" s="69"/>
      <c r="C9" s="70" t="s">
        <v>95</v>
      </c>
      <c r="D9" s="11"/>
      <c r="E9" s="73">
        <f>'درآمد سپرده بانکی'!I14</f>
        <v>12087708</v>
      </c>
      <c r="F9" s="11"/>
      <c r="G9" s="94">
        <f>E9/E10</f>
        <v>1.4668353699472097E-3</v>
      </c>
      <c r="H9" s="43"/>
      <c r="I9" s="94">
        <v>0</v>
      </c>
      <c r="J9" s="8"/>
      <c r="K9" s="117"/>
      <c r="L9" s="264"/>
      <c r="M9" s="8"/>
      <c r="N9" s="8"/>
      <c r="O9" s="8"/>
      <c r="P9" s="8"/>
      <c r="Q9" s="8"/>
      <c r="R9" s="8"/>
      <c r="S9" s="8"/>
    </row>
    <row r="10" spans="1:23" s="38" customFormat="1" ht="30" customHeight="1" thickBot="1" x14ac:dyDescent="0.3">
      <c r="A10" s="69" t="s">
        <v>2</v>
      </c>
      <c r="B10" s="72"/>
      <c r="E10" s="52">
        <f>SUM(E7:E9)</f>
        <v>8240671208</v>
      </c>
      <c r="G10" s="119">
        <f>SUM(G7:G9)</f>
        <v>1</v>
      </c>
      <c r="H10" s="43"/>
      <c r="I10" s="92">
        <f>SUM(I7:I9)</f>
        <v>3.1399999999999997E-2</v>
      </c>
      <c r="J10" s="8"/>
      <c r="K10" s="118">
        <v>250311211120</v>
      </c>
      <c r="L10" s="263"/>
    </row>
    <row r="11" spans="1:23" s="38" customFormat="1" ht="30" customHeight="1" thickTop="1" x14ac:dyDescent="0.25">
      <c r="A11" s="9"/>
      <c r="B11" s="9"/>
      <c r="C11"/>
      <c r="D11"/>
      <c r="E11"/>
      <c r="F11"/>
      <c r="G11"/>
      <c r="H11"/>
      <c r="I11"/>
      <c r="L11" s="263"/>
    </row>
  </sheetData>
  <mergeCells count="4">
    <mergeCell ref="A5:W5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R14"/>
  <sheetViews>
    <sheetView rightToLeft="1" zoomScaleNormal="100" zoomScaleSheetLayoutView="110" workbookViewId="0">
      <selection activeCell="R11" sqref="R11"/>
    </sheetView>
  </sheetViews>
  <sheetFormatPr defaultRowHeight="15.75" x14ac:dyDescent="0.4"/>
  <cols>
    <col min="1" max="1" width="17.28515625" style="1" customWidth="1"/>
    <col min="2" max="2" width="0.42578125" style="1" customWidth="1"/>
    <col min="3" max="3" width="25.140625" style="1" customWidth="1"/>
    <col min="4" max="4" width="0.85546875" style="1" customWidth="1"/>
    <col min="5" max="5" width="13.85546875" style="1" customWidth="1"/>
    <col min="6" max="6" width="1" style="1" customWidth="1"/>
    <col min="7" max="7" width="14.7109375" style="1" bestFit="1" customWidth="1"/>
    <col min="8" max="8" width="13.7109375" style="1" customWidth="1"/>
    <col min="9" max="9" width="0.7109375" style="1" customWidth="1"/>
    <col min="10" max="10" width="15.85546875" style="1" customWidth="1"/>
    <col min="11" max="11" width="0.85546875" style="1" customWidth="1"/>
    <col min="12" max="12" width="11.42578125" style="1" customWidth="1"/>
    <col min="13" max="13" width="0.85546875" style="1" customWidth="1"/>
    <col min="14" max="14" width="14.7109375" style="1" bestFit="1" customWidth="1"/>
    <col min="15" max="15" width="14.7109375" style="1" customWidth="1"/>
    <col min="16" max="16" width="9.140625" style="1"/>
    <col min="17" max="17" width="15" style="1" bestFit="1" customWidth="1"/>
    <col min="18" max="18" width="9.140625" style="258"/>
    <col min="19" max="16384" width="9.140625" style="1"/>
  </cols>
  <sheetData>
    <row r="1" spans="1:18" ht="21" x14ac:dyDescent="0.55000000000000004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8" ht="21" x14ac:dyDescent="0.55000000000000004">
      <c r="A2" s="173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8" ht="21" x14ac:dyDescent="0.55000000000000004">
      <c r="A3" s="173" t="s">
        <v>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5" spans="1:18" ht="25.5" x14ac:dyDescent="0.4">
      <c r="A5" s="179" t="s">
        <v>96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1:18" s="33" customFormat="1" ht="18.75" x14ac:dyDescent="0.45">
      <c r="R6" s="259"/>
    </row>
    <row r="7" spans="1:18" s="33" customFormat="1" ht="35.25" customHeight="1" x14ac:dyDescent="0.45">
      <c r="B7" s="80"/>
      <c r="C7" s="219" t="s">
        <v>110</v>
      </c>
      <c r="D7" s="219"/>
      <c r="E7" s="219"/>
      <c r="F7" s="219"/>
      <c r="G7" s="219"/>
      <c r="H7" s="219"/>
      <c r="I7" s="55"/>
      <c r="J7" s="219" t="s">
        <v>111</v>
      </c>
      <c r="K7" s="219"/>
      <c r="L7" s="219"/>
      <c r="M7" s="219"/>
      <c r="N7" s="219"/>
      <c r="O7" s="219"/>
      <c r="R7" s="259"/>
    </row>
    <row r="8" spans="1:18" s="33" customFormat="1" ht="19.5" customHeight="1" x14ac:dyDescent="0.45">
      <c r="A8" s="201" t="s">
        <v>24</v>
      </c>
      <c r="B8" s="199"/>
      <c r="C8" s="221" t="s">
        <v>12</v>
      </c>
      <c r="D8" s="199"/>
      <c r="E8" s="221" t="s">
        <v>13</v>
      </c>
      <c r="F8" s="199"/>
      <c r="G8" s="221" t="s">
        <v>2</v>
      </c>
      <c r="H8" s="221"/>
      <c r="I8" s="199"/>
      <c r="J8" s="221" t="s">
        <v>12</v>
      </c>
      <c r="K8" s="199"/>
      <c r="L8" s="221" t="s">
        <v>13</v>
      </c>
      <c r="M8" s="199"/>
      <c r="N8" s="222" t="s">
        <v>2</v>
      </c>
      <c r="O8" s="222"/>
      <c r="R8" s="259"/>
    </row>
    <row r="9" spans="1:18" s="33" customFormat="1" ht="12" customHeight="1" x14ac:dyDescent="0.45">
      <c r="A9" s="201"/>
      <c r="B9" s="199"/>
      <c r="C9" s="221"/>
      <c r="D9" s="199"/>
      <c r="E9" s="221"/>
      <c r="F9" s="199"/>
      <c r="G9" s="219"/>
      <c r="H9" s="219"/>
      <c r="I9" s="199"/>
      <c r="J9" s="221"/>
      <c r="K9" s="199"/>
      <c r="L9" s="221"/>
      <c r="M9" s="199"/>
      <c r="N9" s="219"/>
      <c r="O9" s="219"/>
      <c r="R9" s="259"/>
    </row>
    <row r="10" spans="1:18" s="33" customFormat="1" ht="37.5" customHeight="1" x14ac:dyDescent="0.45">
      <c r="A10" s="202"/>
      <c r="B10" s="199"/>
      <c r="C10" s="27" t="s">
        <v>100</v>
      </c>
      <c r="D10" s="199"/>
      <c r="E10" s="27" t="s">
        <v>101</v>
      </c>
      <c r="F10" s="199"/>
      <c r="G10" s="54" t="s">
        <v>6</v>
      </c>
      <c r="H10" s="54" t="s">
        <v>14</v>
      </c>
      <c r="I10" s="199"/>
      <c r="J10" s="27" t="s">
        <v>100</v>
      </c>
      <c r="K10" s="199"/>
      <c r="L10" s="27" t="s">
        <v>101</v>
      </c>
      <c r="M10" s="199"/>
      <c r="N10" s="54" t="s">
        <v>6</v>
      </c>
      <c r="O10" s="54" t="s">
        <v>14</v>
      </c>
      <c r="R10" s="259"/>
    </row>
    <row r="11" spans="1:18" s="33" customFormat="1" ht="37.5" customHeight="1" x14ac:dyDescent="0.45">
      <c r="A11" s="5" t="s">
        <v>74</v>
      </c>
      <c r="B11" s="37"/>
      <c r="C11" s="91">
        <f>'درآمد ناشی از تغییر قیمت اوراق '!I7</f>
        <v>5117936095</v>
      </c>
      <c r="D11" s="37"/>
      <c r="E11" s="91">
        <v>0</v>
      </c>
      <c r="F11" s="37"/>
      <c r="G11" s="91">
        <f>C11+E11</f>
        <v>5117936095</v>
      </c>
      <c r="H11" s="261">
        <v>0.62109999999999999</v>
      </c>
      <c r="I11" s="37"/>
      <c r="J11" s="91">
        <f>'درآمد ناشی از تغییر قیمت اوراق '!Q7</f>
        <v>5500910905</v>
      </c>
      <c r="K11" s="37"/>
      <c r="L11" s="91">
        <v>0</v>
      </c>
      <c r="M11" s="37"/>
      <c r="N11" s="91">
        <f>J11+L11</f>
        <v>5500910905</v>
      </c>
      <c r="O11" s="261">
        <v>0.50670000000000004</v>
      </c>
      <c r="R11" s="259"/>
    </row>
    <row r="12" spans="1:18" s="32" customFormat="1" ht="30" customHeight="1" thickBot="1" x14ac:dyDescent="0.6">
      <c r="A12" s="58" t="s">
        <v>2</v>
      </c>
      <c r="B12" s="40"/>
      <c r="C12" s="35">
        <f>SUM(C11)</f>
        <v>5117936095</v>
      </c>
      <c r="D12" s="40"/>
      <c r="E12" s="35">
        <f>SUM(E11)</f>
        <v>0</v>
      </c>
      <c r="F12" s="40"/>
      <c r="G12" s="35">
        <f>SUM(G11)</f>
        <v>5117936095</v>
      </c>
      <c r="H12" s="95">
        <f>SUM(H11)</f>
        <v>0.62109999999999999</v>
      </c>
      <c r="I12" s="40"/>
      <c r="J12" s="35">
        <f>SUM(J11)</f>
        <v>5500910905</v>
      </c>
      <c r="K12" s="40"/>
      <c r="L12" s="35">
        <f>SUM(L11)</f>
        <v>0</v>
      </c>
      <c r="M12" s="40"/>
      <c r="N12" s="35">
        <f>SUM(N11)</f>
        <v>5500910905</v>
      </c>
      <c r="O12" s="95">
        <f>SUM(O11)</f>
        <v>0.50670000000000004</v>
      </c>
      <c r="Q12" s="115">
        <v>9596949365</v>
      </c>
      <c r="R12" s="260"/>
    </row>
    <row r="13" spans="1:18" s="33" customFormat="1" ht="19.5" thickTop="1" x14ac:dyDescent="0.45">
      <c r="R13" s="259"/>
    </row>
    <row r="14" spans="1:18" s="33" customFormat="1" ht="18.75" x14ac:dyDescent="0.45">
      <c r="R14" s="259"/>
    </row>
  </sheetData>
  <mergeCells count="19">
    <mergeCell ref="N8:O9"/>
    <mergeCell ref="A5:O5"/>
    <mergeCell ref="K8:K10"/>
    <mergeCell ref="M8:M10"/>
    <mergeCell ref="C7:H7"/>
    <mergeCell ref="J7:O7"/>
    <mergeCell ref="A1:O1"/>
    <mergeCell ref="A2:O2"/>
    <mergeCell ref="A3:O3"/>
    <mergeCell ref="F8:F10"/>
    <mergeCell ref="I8:I10"/>
    <mergeCell ref="A8:A10"/>
    <mergeCell ref="B8:B10"/>
    <mergeCell ref="D8:D10"/>
    <mergeCell ref="C8:C9"/>
    <mergeCell ref="E8:E9"/>
    <mergeCell ref="J8:J9"/>
    <mergeCell ref="L8:L9"/>
    <mergeCell ref="G8:H9"/>
  </mergeCells>
  <hyperlinks>
    <hyperlink ref="A11" r:id="rId1" display="..\..\..\admin\Stock\StockTransactionList.aspx?StockID=161833&amp;BasketID=1" xr:uid="{EB6ADDFD-A4F3-4A88-974A-38D06B14CFB1}"/>
  </hyperlinks>
  <pageMargins left="0.7" right="0.7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جلد</vt:lpstr>
      <vt:lpstr> سهام</vt:lpstr>
      <vt:lpstr>صندوق سرمایه گذاری</vt:lpstr>
      <vt:lpstr>سپرده بانکی</vt:lpstr>
      <vt:lpstr>سودسپرده بانکی</vt:lpstr>
      <vt:lpstr>درآمد ناشی ازفروش</vt:lpstr>
      <vt:lpstr>درآمد ناشی از تغییر قیمت اوراق </vt:lpstr>
      <vt:lpstr>درآمدها</vt:lpstr>
      <vt:lpstr>درآمد سرمایه گذاری در سهام </vt:lpstr>
      <vt:lpstr>درآمد سرمایه گذاری در صندوق</vt:lpstr>
      <vt:lpstr>درآمد سپرده بانکی</vt:lpstr>
      <vt:lpstr>' سهام'!Print_Area</vt:lpstr>
      <vt:lpstr>'درآمد ناشی از تغییر قیمت اوراق '!Print_Area</vt:lpstr>
      <vt:lpstr>'سپرده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Behnaz Taheri</cp:lastModifiedBy>
  <cp:lastPrinted>2024-11-27T13:34:56Z</cp:lastPrinted>
  <dcterms:created xsi:type="dcterms:W3CDTF">2017-11-22T14:26:20Z</dcterms:created>
  <dcterms:modified xsi:type="dcterms:W3CDTF">2024-11-27T13:45:51Z</dcterms:modified>
</cp:coreProperties>
</file>