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"/>
    </mc:Choice>
  </mc:AlternateContent>
  <xr:revisionPtr revIDLastSave="0" documentId="13_ncr:1_{73E4E534-C7BA-4B3C-BA4A-C2318C2AA4E9}" xr6:coauthVersionLast="47" xr6:coauthVersionMax="47" xr10:uidLastSave="{00000000-0000-0000-0000-000000000000}"/>
  <bookViews>
    <workbookView xWindow="-120" yWindow="-120" windowWidth="29040" windowHeight="15840" tabRatio="861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سود سپرده بانکی" sheetId="18" r:id="rId5"/>
    <sheet name="درآمد ناشی از فروش" sheetId="19" r:id="rId6"/>
    <sheet name="درآمد ناشی از تغییر قیمت اوراق" sheetId="21" r:id="rId7"/>
    <sheet name="درآمدها" sheetId="8" r:id="rId8"/>
    <sheet name="درآمد سرمایه گذاری در سهام" sheetId="9" r:id="rId9"/>
    <sheet name="درآمد سرمایه گذاری در صندوق" sheetId="10" r:id="rId10"/>
    <sheet name="درآمد سپرده بانکی" sheetId="13" r:id="rId11"/>
    <sheet name="سایر درآمدها" sheetId="14" r:id="rId12"/>
  </sheets>
  <definedNames>
    <definedName name="_xlnm.Print_Area" localSheetId="0">جلد!$A$1:$C$25</definedName>
    <definedName name="_xlnm.Print_Area" localSheetId="10">'درآمد سپرده بانکی'!$A$1:$L$19</definedName>
    <definedName name="_xlnm.Print_Area" localSheetId="8">'درآمد سرمایه گذاری در سهام'!$A$1:$S$11</definedName>
    <definedName name="_xlnm.Print_Area" localSheetId="9">'درآمد سرمایه گذاری در صندوق'!$A$1:$S$18</definedName>
    <definedName name="_xlnm.Print_Area" localSheetId="6">'درآمد ناشی از تغییر قیمت اوراق'!$A$1:$R$17</definedName>
    <definedName name="_xlnm.Print_Area" localSheetId="5">'درآمد ناشی از فروش'!$A$1:$R$17</definedName>
    <definedName name="_xlnm.Print_Area" localSheetId="7">درآمدها!$A$1:$K$12</definedName>
    <definedName name="_xlnm.Print_Area" localSheetId="11">'سایر درآمدها'!$A$1:$F$12</definedName>
    <definedName name="_xlnm.Print_Area" localSheetId="3">سپرده!$A$1:$T$20</definedName>
    <definedName name="_xlnm.Print_Area" localSheetId="1">سهام!$A$1:$AA$13</definedName>
    <definedName name="_xlnm.Print_Area" localSheetId="4">'سود سپرده بانکی'!$A$1:$S$18</definedName>
    <definedName name="_xlnm.Print_Area" localSheetId="2">'واحدهای صندوق'!$A$1:$AA$20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8" l="1"/>
  <c r="S20" i="7"/>
  <c r="Z18" i="4"/>
  <c r="I19" i="13"/>
  <c r="N10" i="9" a="1"/>
  <c r="N10" i="9" s="1"/>
  <c r="L10" i="9" a="1"/>
  <c r="L10" i="9" s="1"/>
  <c r="L11" i="9" s="1"/>
  <c r="H10" i="9"/>
  <c r="D10" i="9"/>
  <c r="F10" i="9"/>
  <c r="R16" i="18"/>
  <c r="L16" i="18"/>
  <c r="R15" i="18"/>
  <c r="L15" i="18"/>
  <c r="R14" i="18"/>
  <c r="L14" i="18"/>
  <c r="R13" i="18"/>
  <c r="L13" i="18"/>
  <c r="Q20" i="7"/>
  <c r="S17" i="7"/>
  <c r="P18" i="4"/>
  <c r="R18" i="4"/>
  <c r="V18" i="4"/>
  <c r="X18" i="4"/>
  <c r="N18" i="4"/>
  <c r="L18" i="4"/>
  <c r="J18" i="4"/>
  <c r="H18" i="4"/>
  <c r="F18" i="4"/>
  <c r="D18" i="4"/>
  <c r="O20" i="7"/>
  <c r="M20" i="7"/>
  <c r="K20" i="7"/>
  <c r="E19" i="13"/>
  <c r="F10" i="8" s="1"/>
  <c r="L17" i="10" a="1"/>
  <c r="L17" i="10" s="1"/>
  <c r="P17" i="10" s="1"/>
  <c r="L16" i="10" a="1"/>
  <c r="L16" i="10" s="1"/>
  <c r="P16" i="10" s="1"/>
  <c r="L14" i="10" a="1"/>
  <c r="L14" i="10" s="1"/>
  <c r="L13" i="10" a="1"/>
  <c r="L13" i="10" s="1"/>
  <c r="L12" i="10" a="1"/>
  <c r="L12" i="10" s="1"/>
  <c r="L11" i="10" a="1"/>
  <c r="L11" i="10" s="1"/>
  <c r="L10" i="10" a="1"/>
  <c r="L10" i="10" s="1"/>
  <c r="L18" i="10" s="1"/>
  <c r="D17" i="10"/>
  <c r="H17" i="10" s="1"/>
  <c r="D16" i="10"/>
  <c r="H16" i="10" s="1"/>
  <c r="D14" i="10"/>
  <c r="D13" i="10"/>
  <c r="D12" i="10"/>
  <c r="D11" i="10"/>
  <c r="D10" i="10"/>
  <c r="R11" i="9"/>
  <c r="Q17" i="21" l="1"/>
  <c r="O17" i="21"/>
  <c r="M17" i="21"/>
  <c r="K17" i="21"/>
  <c r="I17" i="21"/>
  <c r="G17" i="21"/>
  <c r="E17" i="21"/>
  <c r="C17" i="21"/>
  <c r="O17" i="19"/>
  <c r="M17" i="19"/>
  <c r="K17" i="19"/>
  <c r="G17" i="19"/>
  <c r="E17" i="19"/>
  <c r="C17" i="19"/>
  <c r="N15" i="10" a="1"/>
  <c r="N15" i="10" s="1"/>
  <c r="P15" i="10" s="1"/>
  <c r="N14" i="10" a="1"/>
  <c r="N14" i="10" s="1"/>
  <c r="P14" i="10" s="1"/>
  <c r="N13" i="10" a="1"/>
  <c r="N13" i="10" s="1"/>
  <c r="P13" i="10" s="1"/>
  <c r="P10" i="9"/>
  <c r="P11" i="9" s="1"/>
  <c r="N12" i="10" a="1"/>
  <c r="N12" i="10" s="1"/>
  <c r="P12" i="10" s="1"/>
  <c r="N11" i="10" a="1"/>
  <c r="N11" i="10" s="1"/>
  <c r="P11" i="10" s="1"/>
  <c r="N10" i="10" a="1"/>
  <c r="N10" i="10" s="1"/>
  <c r="P10" i="10" s="1"/>
  <c r="I16" i="19"/>
  <c r="F15" i="10" s="1"/>
  <c r="H15" i="10" s="1"/>
  <c r="F14" i="10"/>
  <c r="H14" i="10" s="1"/>
  <c r="F13" i="10"/>
  <c r="H13" i="10" s="1"/>
  <c r="F12" i="10"/>
  <c r="H12" i="10" s="1"/>
  <c r="F11" i="10"/>
  <c r="H11" i="10" s="1"/>
  <c r="F10" i="10"/>
  <c r="H10" i="10" s="1"/>
  <c r="I17" i="19" l="1"/>
  <c r="H18" i="10"/>
  <c r="F9" i="8" s="1"/>
  <c r="Q17" i="19"/>
  <c r="P18" i="18"/>
  <c r="N18" i="18"/>
  <c r="J18" i="18"/>
  <c r="L17" i="18"/>
  <c r="L12" i="18"/>
  <c r="L11" i="18"/>
  <c r="L10" i="18"/>
  <c r="L8" i="18"/>
  <c r="R17" i="18"/>
  <c r="R12" i="18"/>
  <c r="R11" i="18"/>
  <c r="R10" i="18"/>
  <c r="R8" i="18"/>
  <c r="L9" i="18"/>
  <c r="R9" i="18"/>
  <c r="H18" i="18"/>
  <c r="S11" i="7"/>
  <c r="S19" i="7"/>
  <c r="S12" i="7"/>
  <c r="S13" i="7"/>
  <c r="S14" i="7"/>
  <c r="S15" i="7"/>
  <c r="S16" i="7"/>
  <c r="S18" i="7"/>
  <c r="S10" i="7"/>
  <c r="L18" i="18" l="1"/>
  <c r="R18" i="18"/>
  <c r="Z12" i="2"/>
  <c r="X12" i="2"/>
  <c r="V12" i="2"/>
  <c r="T12" i="2"/>
  <c r="R12" i="2"/>
  <c r="P12" i="2"/>
  <c r="N12" i="2"/>
  <c r="L12" i="2"/>
  <c r="J12" i="2"/>
  <c r="H12" i="2"/>
  <c r="F12" i="2"/>
  <c r="D12" i="2"/>
  <c r="N11" i="9"/>
  <c r="H11" i="9"/>
  <c r="F11" i="9"/>
  <c r="D11" i="9"/>
  <c r="R18" i="10"/>
  <c r="P18" i="10"/>
  <c r="N18" i="10"/>
  <c r="F18" i="10"/>
  <c r="D18" i="10"/>
  <c r="E12" i="14"/>
  <c r="C12" i="14"/>
  <c r="F11" i="8" s="1"/>
  <c r="F8" i="8" l="1"/>
  <c r="H10" i="8" l="1"/>
  <c r="H11" i="8"/>
  <c r="J12" i="10"/>
  <c r="J10" i="10"/>
  <c r="J13" i="10"/>
  <c r="J15" i="10"/>
  <c r="J14" i="10"/>
  <c r="J16" i="10"/>
  <c r="J11" i="10"/>
  <c r="J17" i="10"/>
  <c r="H9" i="8"/>
  <c r="J10" i="9"/>
  <c r="J11" i="9" s="1"/>
  <c r="H8" i="8"/>
  <c r="H12" i="8" l="1"/>
  <c r="J18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<sst xmlns="http://schemas.openxmlformats.org/spreadsheetml/2006/main" count="334" uniqueCount="133">
  <si>
    <t>صندوق اختصاصی بازارگردانی سپنتا</t>
  </si>
  <si>
    <t>صورت وضعیت پرتفوی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</si>
  <si>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</si>
  <si>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</si>
  <si>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</si>
  <si>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</si>
  <si>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</si>
  <si>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</si>
  <si>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</si>
  <si>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</si>
  <si>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</si>
  <si>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</si>
  <si>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</si>
  <si>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</si>
  <si>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</si>
  <si>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</si>
  <si>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</si>
  <si>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</si>
  <si>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</si>
  <si>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</si>
  <si>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</si>
  <si>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سام-د</t>
  </si>
  <si>
    <t>صندوق س.بخشی صنایع سورنا-ب</t>
  </si>
  <si>
    <t>ص.س.درآمد ثابت اکسیژن-د</t>
  </si>
  <si>
    <t>صندوق س. سهامی اکسیژن-س</t>
  </si>
  <si>
    <t>ص.س.درآمد ثابت کیمیا-د</t>
  </si>
  <si>
    <t>ص.س.د.ثابت ماه آفرید سپینود-د</t>
  </si>
  <si>
    <t>صندوق س خاتم ایساتیس پویا-ثابت</t>
  </si>
  <si>
    <t>سپرده های بانکی</t>
  </si>
  <si>
    <t>مبلغ</t>
  </si>
  <si>
    <t>افزایش</t>
  </si>
  <si>
    <t>کاهش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</si>
  <si>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</si>
  <si>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</si>
  <si>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</si>
  <si>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</si>
  <si>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</si>
  <si>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</si>
  <si>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</si>
  <si>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</si>
  <si>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</si>
  <si>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</si>
  <si>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</si>
  <si>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</si>
  <si>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3-2</t>
  </si>
  <si>
    <t>درآمد حاصل از سرمایه گذاری در سپرده بانکی و گواهی سپرده</t>
  </si>
  <si>
    <t>سایر درآمدها</t>
  </si>
  <si>
    <t>سهام</t>
  </si>
  <si>
    <t>درآمد تغییر ارزش</t>
  </si>
  <si>
    <t>درآمد فروش</t>
  </si>
  <si>
    <t>صندوق س سپر سرمایه بیدار- ثابت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</si>
  <si>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</si>
  <si>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</si>
  <si>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</si>
  <si>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</si>
  <si>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</si>
  <si>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</si>
  <si>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</si>
  <si>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</si>
  <si>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</si>
  <si>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</si>
  <si>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</si>
  <si>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</si>
  <si>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</si>
  <si>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 xml:space="preserve">  1-1 سرمایه‌گذاری در سهام و حق تقدم سهام</t>
  </si>
  <si>
    <t>1-2-سرمایه‌گذاری در واحدهای صندوق های سرمایه گذاری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</si>
  <si>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</si>
  <si>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</si>
  <si>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</si>
  <si>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>شماره حساب</t>
  </si>
  <si>
    <t xml:space="preserve"> 120.9967.1600503.1</t>
  </si>
  <si>
    <t xml:space="preserve"> 120.9967.1600503.2</t>
  </si>
  <si>
    <t>120.3331.600503.1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</si>
  <si>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</si>
  <si>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</si>
  <si>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</si>
  <si>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</si>
  <si>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 xml:space="preserve"> 10-1310810707076509</t>
  </si>
  <si>
    <t>نوع سپرده</t>
  </si>
  <si>
    <t>کوتاه مدت</t>
  </si>
  <si>
    <t>تاریخ افتتاح حساب</t>
  </si>
  <si>
    <t>1403/10/23</t>
  </si>
  <si>
    <t>1403/10/24</t>
  </si>
  <si>
    <t>1403/02/24</t>
  </si>
  <si>
    <t>1403/03/12</t>
  </si>
  <si>
    <t>1403/04/11</t>
  </si>
  <si>
    <t>1403/05/20</t>
  </si>
  <si>
    <t>1403/07/30</t>
  </si>
  <si>
    <t>نرخ سود</t>
  </si>
  <si>
    <t>مشخصات حساب بانکی</t>
  </si>
  <si>
    <t>1-3-سرمایه گذاری در سپرده بانکی</t>
  </si>
  <si>
    <t>بلند مدت</t>
  </si>
  <si>
    <t>2-1-سود اوراق بهادار با درآمد ثابت و سپرده بانکی</t>
  </si>
  <si>
    <t>تاریخ دریافت سود</t>
  </si>
  <si>
    <t>تاریخ سررسید</t>
  </si>
  <si>
    <t>نرخ سود علی الحساب</t>
  </si>
  <si>
    <t>سپرده بلند مدت بانک گردشگری آپادانا 120.3331600503.1</t>
  </si>
  <si>
    <t>ندارد</t>
  </si>
  <si>
    <t>1406/10/05</t>
  </si>
  <si>
    <t>2-2-سود(زیان) حاصل از فروش اوراق بهادار</t>
  </si>
  <si>
    <t>2-3-درآمد ناشی از تغییر قیمت اوراق بهادار</t>
  </si>
  <si>
    <t>3-درآمد حاصل از سرمایه گذاری ها</t>
  </si>
  <si>
    <t>3-1-درآمد حاصل از سرمایه­گذاری در سهام و حق تقدم سهام</t>
  </si>
  <si>
    <t>یادداشت 2-2</t>
  </si>
  <si>
    <t>یادداشت 3-2</t>
  </si>
  <si>
    <t>3-2-درآمد حاصل از سرمایه­گذاری در واحدهای صندوق سرمایه گذاری</t>
  </si>
  <si>
    <t>3-3-درآمد حاصل از سرمایه­گذاری در سپرده بانکی و گواهی سپرده</t>
  </si>
  <si>
    <t>120.9967.1600503.1</t>
  </si>
  <si>
    <t>120.333.1600503.1</t>
  </si>
  <si>
    <t>......</t>
  </si>
  <si>
    <t>3-4-درآمد حاصل از سرمایه­گذاری در واحدهای صندوق سرمایه گذاری</t>
  </si>
  <si>
    <t>3-1</t>
  </si>
  <si>
    <t>3-3</t>
  </si>
  <si>
    <t>3-4</t>
  </si>
  <si>
    <t>1402/10/11</t>
  </si>
  <si>
    <t>برای ماه منتهی به 1403/12/30</t>
  </si>
  <si>
    <t>1403/12/30</t>
  </si>
  <si>
    <t>صندوق س.بخشی صنایع سورنا2-ب</t>
  </si>
  <si>
    <t>700-1004371668</t>
  </si>
  <si>
    <t>10-1310810707076715</t>
  </si>
  <si>
    <t>1403/11/13</t>
  </si>
  <si>
    <t>از ابتدای سال مالی تا پایان اسفند ماه</t>
  </si>
  <si>
    <t>طی اسفند ماه</t>
  </si>
  <si>
    <t>سود سپرده کوتاه مدت بانک شهر شعبه کامرانیه - 7001004371668</t>
  </si>
  <si>
    <t>1403/12/01</t>
  </si>
  <si>
    <t>بانک گردشگری شعبه آپادانا - 120.9967.1600503.2</t>
  </si>
  <si>
    <t>سود سپرده کوتاه مدت بانک خاورمیانه  نیایش 101310810707076509</t>
  </si>
  <si>
    <t>سپرده کوتاه مدت بانک خاورمیانه نیایش 101310810707076715</t>
  </si>
  <si>
    <t>1403/12/28</t>
  </si>
  <si>
    <t>1403/12/05</t>
  </si>
  <si>
    <t>120.9967.1600503.2</t>
  </si>
  <si>
    <t>10-1310810707076509</t>
  </si>
  <si>
    <t xml:space="preserve"> 10-1310810707076715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</si>
</sst>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7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rgb="FF262626"/>
      <name val="IRANSans"/>
    </font>
    <font>
      <sz val="10"/>
      <color rgb="FF000000"/>
      <name val="Arial"/>
      <family val="2"/>
    </font>
    <font>
      <b/>
      <sz val="10"/>
      <color rgb="FFFFFFFF"/>
      <name val="IRANSans"/>
    </font>
    <font>
      <b/>
      <sz val="10"/>
      <color rgb="FF000000"/>
      <name val="IRANSans"/>
    </font>
    <font>
      <sz val="10"/>
      <color rgb="FF000000"/>
      <name val="IRANSans"/>
    </font>
    <font>
      <sz val="10"/>
      <color rgb="FFFF0000"/>
      <name val="IRANSans"/>
    </font>
    <font>
      <sz val="10"/>
      <color rgb="FFFF0000"/>
      <name val="Arial"/>
      <family val="2"/>
    </font>
    <font>
      <sz val="12"/>
      <color rgb="FFFF0000"/>
      <name val="B Nazanin"/>
      <charset val="178"/>
    </font>
    <font>
      <b/>
      <sz val="10"/>
      <color rgb="FF000000"/>
      <name val="Arial"/>
      <family val="2"/>
    </font>
    <font>
      <b/>
      <sz val="12"/>
      <color rgb="FFFF0000"/>
      <name val="B Nazanin"/>
      <charset val="178"/>
    </font>
    <font>
      <sz val="11"/>
      <color theme="0" tint="-0.34998626667073579"/>
      <name val="IRAN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3" fontId="6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8" fontId="5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5" fillId="0" borderId="6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" fontId="9" fillId="0" borderId="0" xfId="0" applyNumberFormat="1" applyFont="1" applyAlignment="1">
      <alignment horizontal="left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5" fillId="0" borderId="0" xfId="2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5" fillId="0" borderId="4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2" xfId="0" applyNumberFormat="1" applyFont="1" applyBorder="1" applyAlignment="1">
      <alignment vertical="center"/>
    </xf>
    <xf numFmtId="10" fontId="5" fillId="0" borderId="6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5" fillId="0" borderId="5" xfId="0" applyFont="1" applyBorder="1" applyAlignment="1">
      <alignment vertical="top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40" fontId="5" fillId="0" borderId="0" xfId="0" applyNumberFormat="1" applyFont="1" applyAlignment="1">
      <alignment horizontal="center" vertical="center"/>
    </xf>
    <xf numFmtId="40" fontId="5" fillId="0" borderId="5" xfId="0" applyNumberFormat="1" applyFont="1" applyBorder="1" applyAlignment="1">
      <alignment horizontal="center" vertical="center"/>
    </xf>
    <xf numFmtId="9" fontId="5" fillId="0" borderId="2" xfId="2" applyFont="1" applyBorder="1" applyAlignment="1">
      <alignment horizontal="center" vertical="center"/>
    </xf>
    <xf numFmtId="10" fontId="0" fillId="0" borderId="0" xfId="2" applyNumberFormat="1" applyFont="1" applyAlignment="1">
      <alignment horizontal="left"/>
    </xf>
    <xf numFmtId="10" fontId="5" fillId="0" borderId="0" xfId="2" applyNumberFormat="1" applyFont="1" applyBorder="1" applyAlignment="1">
      <alignment horizontal="center" vertical="center"/>
    </xf>
    <xf numFmtId="10" fontId="5" fillId="0" borderId="5" xfId="2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top"/>
    </xf>
    <xf numFmtId="49" fontId="5" fillId="0" borderId="0" xfId="0" applyNumberFormat="1" applyFont="1" applyAlignment="1">
      <alignment horizontal="center" vertical="center"/>
    </xf>
    <xf numFmtId="9" fontId="13" fillId="0" borderId="0" xfId="2" applyFont="1" applyBorder="1" applyAlignment="1">
      <alignment horizontal="center" vertical="center"/>
    </xf>
    <xf numFmtId="9" fontId="13" fillId="0" borderId="5" xfId="2" applyFont="1" applyBorder="1" applyAlignment="1">
      <alignment horizontal="center" vertical="center"/>
    </xf>
    <xf numFmtId="10" fontId="13" fillId="0" borderId="2" xfId="2" applyNumberFormat="1" applyFont="1" applyBorder="1" applyAlignment="1">
      <alignment horizontal="center" vertical="center"/>
    </xf>
    <xf numFmtId="10" fontId="13" fillId="0" borderId="0" xfId="2" applyNumberFormat="1" applyFont="1" applyBorder="1" applyAlignment="1">
      <alignment horizontal="center" vertical="center"/>
    </xf>
    <xf numFmtId="9" fontId="4" fillId="0" borderId="6" xfId="2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0" fontId="15" fillId="0" borderId="6" xfId="2" applyNumberFormat="1" applyFont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16" fillId="3" borderId="0" xfId="0" applyNumberFormat="1" applyFont="1" applyFill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right" vertical="top"/>
    </xf>
    <xf numFmtId="4" fontId="5" fillId="0" borderId="10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38" fontId="5" fillId="0" borderId="11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8" fontId="5" fillId="0" borderId="2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38" fontId="5" fillId="0" borderId="9" xfId="0" applyNumberFormat="1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0" xfId="2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38" fontId="5" fillId="0" borderId="0" xfId="0" applyNumberFormat="1" applyFont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38" fontId="5" fillId="0" borderId="6" xfId="0" applyNumberFormat="1" applyFont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C25"/>
  <sheetViews>
    <sheetView rightToLeft="1" tabSelected="1" view="pageBreakPreview" zoomScaleNormal="100" zoomScaleSheetLayoutView="100" workbookViewId="0">
      <selection activeCell="A24" sqref="A24"/>
    </sheetView>
  </sheetViews>
  <sheetFormatPr defaultRowHeight="12.75"/>
  <cols>
    <col min="1" max="1" width="24.85546875" customWidth="1"/>
    <col min="2" max="2" width="31.85546875" customWidth="1"/>
    <col min="3" max="3" width="25.28515625" customWidth="1"/>
  </cols>
  <sheetData>
    <row r="1" spans="1:3" ht="11.25" customHeight="1"/>
    <row r="2" spans="1:3" ht="11.25" customHeight="1"/>
    <row r="3" spans="1:3" ht="11.25" customHeight="1"/>
    <row r="4" spans="1:3" ht="11.25" customHeight="1"/>
    <row r="5" spans="1:3" ht="11.25" customHeight="1">
      <c r="B5" s="103"/>
    </row>
    <row r="6" spans="1:3" ht="11.25" customHeight="1">
      <c r="B6" s="103"/>
    </row>
    <row r="7" spans="1:3" ht="25.5">
      <c r="A7" s="102" t="s">
        <v>0</v>
      </c>
      <c r="B7" s="102"/>
      <c r="C7" s="102"/>
    </row>
    <row r="8" spans="1:3" ht="25.5">
      <c r="A8" s="102" t="s">
        <v>1</v>
      </c>
      <c r="B8" s="102"/>
      <c r="C8" s="102"/>
    </row>
    <row r="9" spans="1:3" ht="25.5">
      <c r="A9" s="102" t="s">
        <v>115</v>
      </c>
      <c r="B9" s="102"/>
      <c r="C9" s="102"/>
    </row>
    <row r="10" spans="1:3" ht="11.25" customHeight="1"/>
    <row r="11" spans="1:3" ht="11.25" customHeight="1"/>
    <row r="12" spans="1:3" ht="11.25" customHeight="1"/>
    <row r="13" spans="1:3" ht="11.25" customHeight="1"/>
    <row r="14" spans="1:3" ht="11.25" customHeight="1"/>
    <row r="15" spans="1:3" ht="11.25" customHeight="1"/>
    <row r="16" spans="1:3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</sheetData>
  <mergeCells count="4">
    <mergeCell ref="A8:C8"/>
    <mergeCell ref="A9:C9"/>
    <mergeCell ref="B5:B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79998168889431442"/>
    <pageSetUpPr fitToPage="1"/>
  </sheetPr>
  <dimension ref="A1:V33"/>
  <sheetViews>
    <sheetView rightToLeft="1" view="pageBreakPreview" zoomScaleNormal="100" zoomScaleSheetLayoutView="100" workbookViewId="0">
      <selection activeCell="X17" sqref="X17"/>
    </sheetView>
  </sheetViews>
  <sheetFormatPr defaultRowHeight="12.75"/>
  <cols>
    <col min="1" max="1" width="5.140625" customWidth="1"/>
    <col min="2" max="2" width="28.140625" customWidth="1"/>
    <col min="3" max="3" width="1.28515625" customWidth="1"/>
    <col min="4" max="4" width="16.85546875" customWidth="1"/>
    <col min="5" max="5" width="1.28515625" customWidth="1"/>
    <col min="6" max="6" width="16.42578125" customWidth="1"/>
    <col min="7" max="7" width="1.28515625" customWidth="1"/>
    <col min="8" max="8" width="16.5703125" customWidth="1"/>
    <col min="9" max="9" width="1.28515625" customWidth="1"/>
    <col min="10" max="10" width="17.28515625" bestFit="1" customWidth="1"/>
    <col min="11" max="11" width="1.28515625" customWidth="1"/>
    <col min="12" max="12" width="16.140625" customWidth="1"/>
    <col min="13" max="13" width="1.28515625" customWidth="1"/>
    <col min="14" max="14" width="16.140625" customWidth="1"/>
    <col min="15" max="15" width="1.28515625" customWidth="1"/>
    <col min="16" max="16" width="16.140625" customWidth="1"/>
    <col min="17" max="17" width="1.28515625" customWidth="1"/>
    <col min="18" max="18" width="17.28515625" bestFit="1" customWidth="1"/>
    <col min="19" max="19" width="0.28515625" customWidth="1"/>
    <col min="22" max="22" width="9.140625" style="54"/>
  </cols>
  <sheetData>
    <row r="1" spans="1:18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21.75" customHeight="1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8.25" customHeight="1"/>
    <row r="5" spans="1:18" ht="33.75" customHeight="1">
      <c r="A5" s="106" t="s">
        <v>105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18" ht="1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9.25" customHeight="1">
      <c r="D7" s="104" t="s">
        <v>122</v>
      </c>
      <c r="E7" s="104"/>
      <c r="F7" s="104"/>
      <c r="G7" s="104"/>
      <c r="H7" s="104"/>
      <c r="I7" s="104"/>
      <c r="J7" s="104"/>
      <c r="L7" s="111" t="s">
        <v>121</v>
      </c>
      <c r="M7" s="111"/>
      <c r="N7" s="111"/>
      <c r="O7" s="111"/>
      <c r="P7" s="111"/>
      <c r="Q7" s="111"/>
      <c r="R7" s="111"/>
    </row>
    <row r="8" spans="1:18" ht="30" customHeight="1">
      <c r="D8" s="2" t="s">
        <v>48</v>
      </c>
      <c r="E8" s="17"/>
      <c r="F8" s="2" t="s">
        <v>49</v>
      </c>
      <c r="G8" s="17"/>
      <c r="H8" s="105" t="s">
        <v>15</v>
      </c>
      <c r="I8" s="105"/>
      <c r="J8" s="105"/>
      <c r="K8" s="10"/>
      <c r="L8" s="2" t="s">
        <v>48</v>
      </c>
      <c r="M8" s="17"/>
      <c r="N8" s="2" t="s">
        <v>49</v>
      </c>
      <c r="O8" s="17"/>
      <c r="P8" s="105" t="s">
        <v>15</v>
      </c>
      <c r="Q8" s="105"/>
      <c r="R8" s="105"/>
    </row>
    <row r="9" spans="1:18" ht="27.75" customHeight="1">
      <c r="A9" s="104" t="s">
        <v>18</v>
      </c>
      <c r="B9" s="104"/>
      <c r="D9" s="2" t="s">
        <v>104</v>
      </c>
      <c r="E9" s="10"/>
      <c r="F9" s="2" t="s">
        <v>103</v>
      </c>
      <c r="G9" s="10"/>
      <c r="H9" s="4" t="s">
        <v>29</v>
      </c>
      <c r="I9" s="17"/>
      <c r="J9" s="4" t="s">
        <v>40</v>
      </c>
      <c r="K9" s="10"/>
      <c r="L9" s="2" t="s">
        <v>104</v>
      </c>
      <c r="M9" s="17"/>
      <c r="N9" s="2" t="s">
        <v>103</v>
      </c>
      <c r="O9" s="10"/>
      <c r="P9" s="4" t="s">
        <v>29</v>
      </c>
      <c r="Q9" s="17"/>
      <c r="R9" s="4" t="s">
        <v>40</v>
      </c>
    </row>
    <row r="10" spans="1:18" ht="28.5" customHeight="1">
      <c r="A10" s="133" t="s">
        <v>24</v>
      </c>
      <c r="B10" s="133"/>
      <c r="D10" s="38">
        <f>'درآمد ناشی از تغییر قیمت اوراق'!I8</f>
        <v>601761706</v>
      </c>
      <c r="E10" s="10"/>
      <c r="F10" s="38">
        <f>'درآمد ناشی از فروش'!I9</f>
        <v>-3957917693</v>
      </c>
      <c r="G10" s="10"/>
      <c r="H10" s="38">
        <f>D10+F10</f>
        <v>-3356155987</v>
      </c>
      <c r="I10" s="10"/>
      <c r="J10" s="20">
        <f>(H10/درآمدها!F$12)*100</f>
        <v>-16.339489291564046</v>
      </c>
      <c r="K10" s="10"/>
      <c r="L10" s="38" cm="1">
        <f t="array" ref="L10:M10">'درآمد ناشی از تغییر قیمت اوراق'!Q8:R8</f>
        <v>-1089855206</v>
      </c>
      <c r="M10" s="10">
        <v>0</v>
      </c>
      <c r="N10" s="19" cm="1">
        <f t="array" ref="N10:O10">'درآمد ناشی از فروش'!Q9:R9</f>
        <v>3074860882</v>
      </c>
      <c r="O10" s="10">
        <v>0</v>
      </c>
      <c r="P10" s="19">
        <f>L10+N10</f>
        <v>1985005676</v>
      </c>
      <c r="Q10" s="10"/>
      <c r="R10" s="20">
        <v>6.65</v>
      </c>
    </row>
    <row r="11" spans="1:18" ht="28.5" customHeight="1">
      <c r="A11" s="134" t="s">
        <v>25</v>
      </c>
      <c r="B11" s="134"/>
      <c r="D11" s="41">
        <f>'درآمد ناشی از تغییر قیمت اوراق'!I10</f>
        <v>-2336407</v>
      </c>
      <c r="E11" s="10"/>
      <c r="F11" s="22">
        <f>'درآمد ناشی از فروش'!I10</f>
        <v>15931996</v>
      </c>
      <c r="G11" s="10"/>
      <c r="H11" s="22">
        <f t="shared" ref="H11:H17" si="0">D11+F11</f>
        <v>13595589</v>
      </c>
      <c r="I11" s="10"/>
      <c r="J11" s="65">
        <f>(H11/درآمدها!F$12)*100</f>
        <v>6.6190302756629862E-2</v>
      </c>
      <c r="K11" s="10"/>
      <c r="L11" s="22" cm="1">
        <f t="array" ref="L11:M11">'درآمد ناشی از تغییر قیمت اوراق'!Q10:R10</f>
        <v>76625057</v>
      </c>
      <c r="M11" s="10">
        <v>0</v>
      </c>
      <c r="N11" s="56" cm="1">
        <f t="array" ref="N11:O11">'درآمد ناشی از فروش'!Q10:R10</f>
        <v>430830808</v>
      </c>
      <c r="O11" s="56">
        <v>0</v>
      </c>
      <c r="P11" s="22">
        <f t="shared" ref="P11:P17" si="1">L11+N11</f>
        <v>507455865</v>
      </c>
      <c r="Q11" s="10"/>
      <c r="R11" s="23">
        <v>0.62</v>
      </c>
    </row>
    <row r="12" spans="1:18" ht="28.5" customHeight="1">
      <c r="A12" s="134" t="s">
        <v>26</v>
      </c>
      <c r="B12" s="134"/>
      <c r="D12" s="22">
        <f>'درآمد ناشی از تغییر قیمت اوراق'!I11</f>
        <v>-77568038</v>
      </c>
      <c r="E12" s="10"/>
      <c r="F12" s="22">
        <f>'درآمد ناشی از فروش'!I11</f>
        <v>607933511</v>
      </c>
      <c r="G12" s="10"/>
      <c r="H12" s="22">
        <f t="shared" si="0"/>
        <v>530365473</v>
      </c>
      <c r="I12" s="10"/>
      <c r="J12" s="65">
        <f>(H12/درآمدها!F$12)*100</f>
        <v>2.5820912377928757</v>
      </c>
      <c r="K12" s="10"/>
      <c r="L12" s="22" cm="1">
        <f t="array" ref="L12:M12">'درآمد ناشی از تغییر قیمت اوراق'!Q11:R11</f>
        <v>13488610</v>
      </c>
      <c r="M12" s="10">
        <v>0</v>
      </c>
      <c r="N12" s="22" cm="1">
        <f t="array" ref="N12:O12">'درآمد ناشی از فروش'!Q11:R11</f>
        <v>1122490082</v>
      </c>
      <c r="O12" s="10">
        <v>0</v>
      </c>
      <c r="P12" s="22">
        <f t="shared" si="1"/>
        <v>1135978692</v>
      </c>
      <c r="Q12" s="10"/>
      <c r="R12" s="23">
        <v>0.75</v>
      </c>
    </row>
    <row r="13" spans="1:18" ht="28.5" customHeight="1">
      <c r="A13" s="134" t="s">
        <v>21</v>
      </c>
      <c r="B13" s="134"/>
      <c r="D13" s="41">
        <f>'درآمد ناشی از تغییر قیمت اوراق'!I15</f>
        <v>54965390</v>
      </c>
      <c r="E13" s="10"/>
      <c r="F13" s="22">
        <f>'درآمد ناشی از فروش'!I14</f>
        <v>2198636780</v>
      </c>
      <c r="G13" s="10"/>
      <c r="H13" s="22">
        <f t="shared" si="0"/>
        <v>2253602170</v>
      </c>
      <c r="I13" s="10"/>
      <c r="J13" s="65">
        <f>(H13/درآمدها!F$12)*100</f>
        <v>10.971691621841323</v>
      </c>
      <c r="K13" s="10"/>
      <c r="L13" s="22" cm="1">
        <f t="array" ref="L13:M13">'درآمد ناشی از تغییر قیمت اوراق'!Q15:R15</f>
        <v>66846295</v>
      </c>
      <c r="M13" s="10">
        <v>0</v>
      </c>
      <c r="N13" s="22" cm="1">
        <f t="array" ref="N13:O13">'درآمد ناشی از فروش'!Q14:R14</f>
        <v>12983500363</v>
      </c>
      <c r="O13" s="10">
        <v>0</v>
      </c>
      <c r="P13" s="22">
        <f t="shared" si="1"/>
        <v>13050346658</v>
      </c>
      <c r="Q13" s="10"/>
      <c r="R13" s="23">
        <v>13.45</v>
      </c>
    </row>
    <row r="14" spans="1:18" ht="28.5" customHeight="1">
      <c r="A14" s="134" t="s">
        <v>22</v>
      </c>
      <c r="B14" s="134"/>
      <c r="D14" s="41">
        <f>'درآمد ناشی از تغییر قیمت اوراق'!I16</f>
        <v>1073844005</v>
      </c>
      <c r="E14" s="10"/>
      <c r="F14" s="41">
        <f>'درآمد ناشی از فروش'!I15</f>
        <v>0</v>
      </c>
      <c r="G14" s="10"/>
      <c r="H14" s="41">
        <f t="shared" si="0"/>
        <v>1073844005</v>
      </c>
      <c r="I14" s="10"/>
      <c r="J14" s="23">
        <f>(H14/درآمدها!F$12)*100</f>
        <v>5.2280235747301536</v>
      </c>
      <c r="K14" s="10"/>
      <c r="L14" s="41" cm="1">
        <f t="array" ref="L14:M14">'درآمد ناشی از تغییر قیمت اوراق'!Q16:R16</f>
        <v>-253029702</v>
      </c>
      <c r="M14" s="10">
        <v>0</v>
      </c>
      <c r="N14" s="22" cm="1">
        <f t="array" ref="N14:O14">'درآمد ناشی از فروش'!Q15:R15</f>
        <v>147362762</v>
      </c>
      <c r="O14" s="10">
        <v>0</v>
      </c>
      <c r="P14" s="22">
        <f t="shared" si="1"/>
        <v>-105666940</v>
      </c>
      <c r="Q14" s="10"/>
      <c r="R14" s="23">
        <v>12.47</v>
      </c>
    </row>
    <row r="15" spans="1:18" ht="28.5" customHeight="1">
      <c r="A15" s="134" t="s">
        <v>50</v>
      </c>
      <c r="B15" s="134"/>
      <c r="D15" s="22">
        <v>0</v>
      </c>
      <c r="E15" s="10"/>
      <c r="F15" s="22">
        <f>'درآمد ناشی از فروش'!I16</f>
        <v>0</v>
      </c>
      <c r="G15" s="10"/>
      <c r="H15" s="22">
        <f t="shared" si="0"/>
        <v>0</v>
      </c>
      <c r="I15" s="10"/>
      <c r="J15" s="23">
        <f>(H15/درآمدها!F$12)*100</f>
        <v>0</v>
      </c>
      <c r="K15" s="10"/>
      <c r="L15" s="22">
        <v>0</v>
      </c>
      <c r="M15" s="10"/>
      <c r="N15" s="22" cm="1">
        <f t="array" ref="N15:O15">'درآمد ناشی از فروش'!Q16:R16</f>
        <v>1324302317</v>
      </c>
      <c r="O15" s="10">
        <v>0</v>
      </c>
      <c r="P15" s="22">
        <f t="shared" si="1"/>
        <v>1324302317</v>
      </c>
      <c r="Q15" s="10"/>
      <c r="R15" s="23">
        <v>0.18</v>
      </c>
    </row>
    <row r="16" spans="1:18" ht="28.5" customHeight="1">
      <c r="A16" s="134" t="s">
        <v>23</v>
      </c>
      <c r="B16" s="134"/>
      <c r="D16" s="22">
        <f>'درآمد ناشی از تغییر قیمت اوراق'!I9</f>
        <v>332</v>
      </c>
      <c r="E16" s="10"/>
      <c r="F16" s="22">
        <v>0</v>
      </c>
      <c r="G16" s="10"/>
      <c r="H16" s="22">
        <f t="shared" si="0"/>
        <v>332</v>
      </c>
      <c r="I16" s="10"/>
      <c r="J16" s="23">
        <f>(H16/درآمدها!F$12)*100</f>
        <v>1.6163463396253824E-6</v>
      </c>
      <c r="K16" s="10"/>
      <c r="L16" s="22" cm="1">
        <f t="array" ref="L16:M16">'درآمد ناشی از تغییر قیمت اوراق'!Q9:R9</f>
        <v>1600</v>
      </c>
      <c r="M16" s="10">
        <v>0</v>
      </c>
      <c r="N16" s="22">
        <v>0</v>
      </c>
      <c r="O16" s="10"/>
      <c r="P16" s="22">
        <f t="shared" si="1"/>
        <v>1600</v>
      </c>
      <c r="Q16" s="10"/>
      <c r="R16" s="23">
        <v>0</v>
      </c>
    </row>
    <row r="17" spans="1:18" ht="28.5" customHeight="1">
      <c r="A17" s="135" t="s">
        <v>27</v>
      </c>
      <c r="B17" s="135"/>
      <c r="D17" s="25">
        <f>'درآمد ناشی از تغییر قیمت اوراق'!I13</f>
        <v>22544336</v>
      </c>
      <c r="E17" s="10"/>
      <c r="F17" s="25">
        <v>0</v>
      </c>
      <c r="G17" s="10"/>
      <c r="H17" s="25">
        <f t="shared" si="0"/>
        <v>22544336</v>
      </c>
      <c r="I17" s="10"/>
      <c r="J17" s="66">
        <f>(H17/درآمدها!F$12)*100</f>
        <v>0.10975739449664078</v>
      </c>
      <c r="K17" s="10"/>
      <c r="L17" s="22" cm="1">
        <f t="array" ref="L17:M17">'درآمد ناشی از تغییر قیمت اوراق'!Q13:R13</f>
        <v>31026091</v>
      </c>
      <c r="M17" s="10">
        <v>0</v>
      </c>
      <c r="N17" s="25">
        <v>0</v>
      </c>
      <c r="O17" s="10"/>
      <c r="P17" s="25">
        <f t="shared" si="1"/>
        <v>31026091</v>
      </c>
      <c r="Q17" s="10"/>
      <c r="R17" s="26">
        <v>0.01</v>
      </c>
    </row>
    <row r="18" spans="1:18" ht="21.75" customHeight="1" thickBot="1">
      <c r="A18" s="108" t="s">
        <v>15</v>
      </c>
      <c r="B18" s="108"/>
      <c r="D18" s="35">
        <f>SUM(D10:D17)</f>
        <v>1673211324</v>
      </c>
      <c r="E18" s="10"/>
      <c r="F18" s="13">
        <f>SUM(F10:F17)</f>
        <v>-1135415406</v>
      </c>
      <c r="G18" s="10"/>
      <c r="H18" s="35">
        <f>SUM(H10:H17)</f>
        <v>537795918</v>
      </c>
      <c r="I18" s="10"/>
      <c r="J18" s="14">
        <f>SUM(J10:J17)</f>
        <v>2.6182664563999172</v>
      </c>
      <c r="K18" s="10"/>
      <c r="L18" s="35">
        <f>SUM(L10:L17)</f>
        <v>-1154897255</v>
      </c>
      <c r="M18" s="10"/>
      <c r="N18" s="13">
        <f>SUM(N10:N17)</f>
        <v>19083347214</v>
      </c>
      <c r="O18" s="10"/>
      <c r="P18" s="13">
        <f>SUM(P10:P17)</f>
        <v>17928449959</v>
      </c>
      <c r="Q18" s="10"/>
      <c r="R18" s="81">
        <f>SUM(R10:R17)</f>
        <v>34.129999999999995</v>
      </c>
    </row>
    <row r="19" spans="1:18" ht="13.5" thickTop="1"/>
    <row r="21" spans="1:18">
      <c r="B21" s="31"/>
      <c r="D21" s="31"/>
      <c r="F21" s="31"/>
      <c r="L21" s="31"/>
      <c r="N21" s="31"/>
    </row>
    <row r="22" spans="1:18">
      <c r="B22" s="31"/>
      <c r="D22" s="31"/>
      <c r="F22" s="31"/>
      <c r="J22" s="60"/>
      <c r="L22" s="31"/>
      <c r="N22" s="31"/>
    </row>
    <row r="23" spans="1:18">
      <c r="B23" s="31"/>
      <c r="D23" s="31"/>
      <c r="F23" s="31"/>
      <c r="J23" s="60"/>
      <c r="L23" s="31"/>
      <c r="N23" s="31"/>
    </row>
    <row r="24" spans="1:18">
      <c r="B24" s="31"/>
      <c r="D24" s="31"/>
      <c r="F24" s="31"/>
      <c r="J24" s="60"/>
      <c r="L24" s="31"/>
      <c r="N24" s="31"/>
      <c r="P24" s="60"/>
    </row>
    <row r="25" spans="1:18">
      <c r="B25" s="31"/>
      <c r="D25" s="31"/>
      <c r="F25" s="31"/>
      <c r="J25" s="60"/>
      <c r="L25" s="31"/>
      <c r="N25" s="31"/>
    </row>
    <row r="26" spans="1:18">
      <c r="B26" s="31"/>
      <c r="D26" s="31"/>
      <c r="F26" s="31"/>
      <c r="J26" s="60"/>
      <c r="L26" s="31"/>
      <c r="N26" s="31"/>
    </row>
    <row r="27" spans="1:18">
      <c r="B27" s="31"/>
      <c r="D27" s="31"/>
      <c r="F27" s="31"/>
      <c r="J27" s="60"/>
      <c r="L27" s="31"/>
      <c r="N27" s="31"/>
    </row>
    <row r="28" spans="1:18">
      <c r="B28" s="31"/>
      <c r="D28" s="31"/>
      <c r="F28" s="31"/>
      <c r="J28" s="60"/>
      <c r="L28" s="31"/>
      <c r="N28" s="31"/>
    </row>
    <row r="29" spans="1:18">
      <c r="H29" s="59"/>
      <c r="J29" s="60"/>
      <c r="P29" s="59"/>
    </row>
    <row r="30" spans="1:18">
      <c r="D30" s="31"/>
      <c r="F30" s="31"/>
      <c r="H30" s="31"/>
      <c r="J30" s="60"/>
      <c r="P30" s="31"/>
    </row>
    <row r="32" spans="1:18">
      <c r="N32" s="31"/>
    </row>
    <row r="33" spans="12:12">
      <c r="L33" s="31"/>
    </row>
  </sheetData>
  <mergeCells count="18">
    <mergeCell ref="A17:B17"/>
    <mergeCell ref="A18:B18"/>
    <mergeCell ref="A14:B14"/>
    <mergeCell ref="A15:B15"/>
    <mergeCell ref="A16:B16"/>
    <mergeCell ref="A11:B11"/>
    <mergeCell ref="A12:B12"/>
    <mergeCell ref="A13:B13"/>
    <mergeCell ref="H8:J8"/>
    <mergeCell ref="P8:R8"/>
    <mergeCell ref="A9:B9"/>
    <mergeCell ref="A10:B10"/>
    <mergeCell ref="A1:R1"/>
    <mergeCell ref="A2:R2"/>
    <mergeCell ref="A3:R3"/>
    <mergeCell ref="D7:J7"/>
    <mergeCell ref="A5:R5"/>
    <mergeCell ref="L7:R7"/>
  </mergeCells>
  <pageMargins left="0.39" right="0.39" top="0.39" bottom="0.39" header="0" footer="0"/>
  <pageSetup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R24"/>
  <sheetViews>
    <sheetView rightToLeft="1" view="pageBreakPreview" zoomScale="110" zoomScaleNormal="100" zoomScaleSheetLayoutView="110" workbookViewId="0">
      <selection activeCell="S15" sqref="S15"/>
    </sheetView>
  </sheetViews>
  <sheetFormatPr defaultRowHeight="12.75"/>
  <cols>
    <col min="1" max="1" width="26" customWidth="1"/>
    <col min="2" max="2" width="1.140625" customWidth="1"/>
    <col min="3" max="3" width="28" customWidth="1"/>
    <col min="4" max="4" width="1" customWidth="1"/>
    <col min="5" max="5" width="19.7109375" customWidth="1"/>
    <col min="6" max="6" width="0.85546875" customWidth="1"/>
    <col min="7" max="7" width="13" customWidth="1"/>
    <col min="8" max="8" width="0.85546875" customWidth="1"/>
    <col min="9" max="9" width="20.85546875" customWidth="1"/>
    <col min="10" max="10" width="1" customWidth="1"/>
    <col min="11" max="11" width="15.28515625" customWidth="1"/>
    <col min="12" max="12" width="0.28515625" customWidth="1"/>
  </cols>
  <sheetData>
    <row r="1" spans="1:18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8" ht="21.75" customHeight="1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8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8" ht="11.25" customHeight="1"/>
    <row r="5" spans="1:18" ht="24">
      <c r="A5" s="106" t="s">
        <v>106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R5" s="7"/>
    </row>
    <row r="6" spans="1:18" ht="9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R6" s="7"/>
    </row>
    <row r="7" spans="1:18" ht="21">
      <c r="E7" s="104" t="s">
        <v>122</v>
      </c>
      <c r="F7" s="104"/>
      <c r="G7" s="104"/>
      <c r="H7" s="10"/>
      <c r="I7" s="104" t="s">
        <v>121</v>
      </c>
      <c r="J7" s="104"/>
      <c r="K7" s="104"/>
      <c r="R7" s="7"/>
    </row>
    <row r="8" spans="1:18" ht="36.4" customHeight="1">
      <c r="A8" s="104" t="s">
        <v>51</v>
      </c>
      <c r="B8" s="111"/>
      <c r="C8" s="104"/>
      <c r="E8" s="8" t="s">
        <v>52</v>
      </c>
      <c r="F8" s="17"/>
      <c r="G8" s="8" t="s">
        <v>53</v>
      </c>
      <c r="H8" s="10"/>
      <c r="I8" s="8" t="s">
        <v>52</v>
      </c>
      <c r="J8" s="17"/>
      <c r="K8" s="8" t="s">
        <v>53</v>
      </c>
      <c r="R8" s="7"/>
    </row>
    <row r="9" spans="1:18" ht="21.75" customHeight="1">
      <c r="A9" s="18" t="s">
        <v>66</v>
      </c>
      <c r="B9" s="43"/>
      <c r="C9" s="18" t="s">
        <v>107</v>
      </c>
      <c r="E9" s="19">
        <v>15299</v>
      </c>
      <c r="F9" s="10"/>
      <c r="G9" s="20" t="s">
        <v>109</v>
      </c>
      <c r="H9" s="10"/>
      <c r="I9" s="19">
        <v>91607</v>
      </c>
      <c r="J9" s="10"/>
      <c r="K9" s="20" t="s">
        <v>109</v>
      </c>
      <c r="R9" s="7"/>
    </row>
    <row r="10" spans="1:18" ht="21.75" customHeight="1">
      <c r="A10" s="21" t="s">
        <v>66</v>
      </c>
      <c r="B10" s="44"/>
      <c r="C10" s="21" t="s">
        <v>108</v>
      </c>
      <c r="E10" s="22">
        <v>694397093</v>
      </c>
      <c r="F10" s="10"/>
      <c r="G10" s="23" t="s">
        <v>109</v>
      </c>
      <c r="H10" s="10"/>
      <c r="I10" s="22">
        <v>1273274141</v>
      </c>
      <c r="J10" s="10"/>
      <c r="K10" s="23" t="s">
        <v>109</v>
      </c>
      <c r="R10" s="7"/>
    </row>
    <row r="11" spans="1:18" ht="21.75" customHeight="1">
      <c r="A11" s="21" t="s">
        <v>67</v>
      </c>
      <c r="B11" s="44"/>
      <c r="C11" s="21" t="s">
        <v>73</v>
      </c>
      <c r="E11" s="22">
        <v>45923</v>
      </c>
      <c r="F11" s="10"/>
      <c r="G11" s="23" t="s">
        <v>109</v>
      </c>
      <c r="H11" s="10"/>
      <c r="I11" s="22">
        <v>11689396</v>
      </c>
      <c r="J11" s="10"/>
      <c r="K11" s="23" t="s">
        <v>109</v>
      </c>
      <c r="R11" s="7"/>
    </row>
    <row r="12" spans="1:18" ht="21.75" customHeight="1">
      <c r="A12" s="21" t="s">
        <v>67</v>
      </c>
      <c r="B12" s="44"/>
      <c r="C12" s="21" t="s">
        <v>74</v>
      </c>
      <c r="E12" s="22">
        <v>64961</v>
      </c>
      <c r="F12" s="10"/>
      <c r="G12" s="23" t="s">
        <v>109</v>
      </c>
      <c r="H12" s="10"/>
      <c r="I12" s="22">
        <v>214557</v>
      </c>
      <c r="J12" s="10"/>
      <c r="K12" s="23" t="s">
        <v>109</v>
      </c>
      <c r="R12" s="7"/>
    </row>
    <row r="13" spans="1:18" ht="21.75" customHeight="1">
      <c r="A13" s="21" t="s">
        <v>67</v>
      </c>
      <c r="B13" s="44"/>
      <c r="C13" s="21" t="s">
        <v>75</v>
      </c>
      <c r="E13" s="22">
        <v>12716</v>
      </c>
      <c r="F13" s="10"/>
      <c r="G13" s="23" t="s">
        <v>109</v>
      </c>
      <c r="H13" s="10"/>
      <c r="I13" s="22">
        <v>2057701</v>
      </c>
      <c r="J13" s="10"/>
      <c r="K13" s="23" t="s">
        <v>109</v>
      </c>
      <c r="R13" s="7"/>
    </row>
    <row r="14" spans="1:18" ht="21.75" customHeight="1">
      <c r="A14" s="21" t="s">
        <v>68</v>
      </c>
      <c r="B14" s="44"/>
      <c r="C14" s="21" t="s">
        <v>118</v>
      </c>
      <c r="E14" s="22">
        <v>41107</v>
      </c>
      <c r="F14" s="10"/>
      <c r="G14" s="23" t="s">
        <v>109</v>
      </c>
      <c r="H14" s="10"/>
      <c r="I14" s="22">
        <v>41107</v>
      </c>
      <c r="J14" s="10"/>
      <c r="K14" s="23"/>
      <c r="R14" s="7"/>
    </row>
    <row r="15" spans="1:18" ht="21.75" customHeight="1">
      <c r="A15" s="21" t="s">
        <v>66</v>
      </c>
      <c r="B15" s="44"/>
      <c r="C15" s="21" t="s">
        <v>130</v>
      </c>
      <c r="E15" s="22">
        <v>9383</v>
      </c>
      <c r="F15" s="10"/>
      <c r="G15" s="23" t="s">
        <v>109</v>
      </c>
      <c r="H15" s="10"/>
      <c r="I15" s="22">
        <v>9383</v>
      </c>
      <c r="J15" s="10"/>
      <c r="K15" s="23"/>
      <c r="R15" s="7"/>
    </row>
    <row r="16" spans="1:18" ht="21.75" customHeight="1">
      <c r="A16" s="21" t="s">
        <v>67</v>
      </c>
      <c r="B16" s="44"/>
      <c r="C16" s="21" t="s">
        <v>131</v>
      </c>
      <c r="E16" s="22">
        <v>27113</v>
      </c>
      <c r="F16" s="10"/>
      <c r="G16" s="23" t="s">
        <v>109</v>
      </c>
      <c r="H16" s="10"/>
      <c r="I16" s="22">
        <v>27113</v>
      </c>
      <c r="J16" s="10"/>
      <c r="K16" s="23"/>
    </row>
    <row r="17" spans="1:11" ht="21.75" customHeight="1">
      <c r="A17" s="21" t="s">
        <v>67</v>
      </c>
      <c r="B17" s="44"/>
      <c r="C17" s="21" t="s">
        <v>132</v>
      </c>
      <c r="E17" s="22">
        <v>3279</v>
      </c>
      <c r="F17" s="10"/>
      <c r="G17" s="23" t="s">
        <v>109</v>
      </c>
      <c r="H17" s="10"/>
      <c r="I17" s="22">
        <v>3279</v>
      </c>
      <c r="J17" s="10"/>
      <c r="K17" s="23"/>
    </row>
    <row r="18" spans="1:11" ht="21.75" customHeight="1">
      <c r="A18" s="24" t="s">
        <v>67</v>
      </c>
      <c r="B18" s="61"/>
      <c r="C18" s="24" t="s">
        <v>76</v>
      </c>
      <c r="E18" s="22">
        <v>1196107</v>
      </c>
      <c r="F18" s="10"/>
      <c r="G18" s="23" t="s">
        <v>109</v>
      </c>
      <c r="H18" s="10"/>
      <c r="I18" s="22">
        <v>4375007</v>
      </c>
      <c r="J18" s="10"/>
      <c r="K18" s="23" t="s">
        <v>109</v>
      </c>
    </row>
    <row r="19" spans="1:11" ht="21.75" customHeight="1">
      <c r="A19" s="5" t="s">
        <v>15</v>
      </c>
      <c r="B19" s="62"/>
      <c r="C19" s="62"/>
      <c r="E19" s="13">
        <f>SUM(E9:E18)</f>
        <v>695812981</v>
      </c>
      <c r="F19" s="10"/>
      <c r="G19" s="13" t="s">
        <v>109</v>
      </c>
      <c r="H19" s="10"/>
      <c r="I19" s="13">
        <f>SUM(I9:I18)</f>
        <v>1291783291</v>
      </c>
      <c r="J19" s="10"/>
      <c r="K19" s="13" t="s">
        <v>109</v>
      </c>
    </row>
    <row r="22" spans="1:11">
      <c r="E22" s="31"/>
    </row>
    <row r="23" spans="1:11">
      <c r="A23" s="63"/>
      <c r="E23" s="31"/>
    </row>
    <row r="24" spans="1:11">
      <c r="A24" s="63"/>
    </row>
  </sheetData>
  <mergeCells count="7">
    <mergeCell ref="A8:C8"/>
    <mergeCell ref="A1:K1"/>
    <mergeCell ref="A2:K2"/>
    <mergeCell ref="A3:K3"/>
    <mergeCell ref="E7:G7"/>
    <mergeCell ref="I7:K7"/>
    <mergeCell ref="A5:K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E12"/>
  <sheetViews>
    <sheetView rightToLeft="1" view="pageBreakPreview" zoomScaleNormal="100" zoomScaleSheetLayoutView="100" workbookViewId="0">
      <selection activeCell="P30" sqref="P30"/>
    </sheetView>
  </sheetViews>
  <sheetFormatPr defaultRowHeight="12.75"/>
  <cols>
    <col min="1" max="1" width="32" customWidth="1"/>
    <col min="2" max="2" width="0.7109375" customWidth="1"/>
    <col min="3" max="3" width="19.42578125" customWidth="1"/>
    <col min="4" max="4" width="0.7109375" customWidth="1"/>
    <col min="5" max="5" width="19.42578125" customWidth="1"/>
    <col min="6" max="6" width="0.28515625" customWidth="1"/>
  </cols>
  <sheetData>
    <row r="1" spans="1:5" ht="29.1" customHeight="1">
      <c r="A1" s="102" t="s">
        <v>0</v>
      </c>
      <c r="B1" s="102"/>
      <c r="C1" s="102"/>
      <c r="D1" s="102"/>
      <c r="E1" s="102"/>
    </row>
    <row r="2" spans="1:5" ht="21.75" customHeight="1">
      <c r="A2" s="102" t="s">
        <v>37</v>
      </c>
      <c r="B2" s="102"/>
      <c r="C2" s="102"/>
      <c r="D2" s="102"/>
      <c r="E2" s="102"/>
    </row>
    <row r="3" spans="1:5" ht="21.75" customHeight="1">
      <c r="A3" s="102" t="s">
        <v>115</v>
      </c>
      <c r="B3" s="102"/>
      <c r="C3" s="102"/>
      <c r="D3" s="102"/>
      <c r="E3" s="102"/>
    </row>
    <row r="4" spans="1:5" ht="10.5" customHeight="1"/>
    <row r="5" spans="1:5" ht="29.1" customHeight="1">
      <c r="A5" s="106" t="s">
        <v>110</v>
      </c>
      <c r="B5" s="106"/>
      <c r="C5" s="106"/>
      <c r="D5" s="106"/>
      <c r="E5" s="106"/>
    </row>
    <row r="6" spans="1:5" ht="11.25" customHeight="1">
      <c r="A6" s="1"/>
      <c r="B6" s="1"/>
      <c r="C6" s="1"/>
      <c r="D6" s="1"/>
      <c r="E6" s="1"/>
    </row>
    <row r="7" spans="1:5" ht="21">
      <c r="C7" s="2" t="s">
        <v>122</v>
      </c>
      <c r="D7" s="10"/>
      <c r="E7" s="2" t="s">
        <v>116</v>
      </c>
    </row>
    <row r="8" spans="1:5" ht="21">
      <c r="A8" s="2" t="s">
        <v>46</v>
      </c>
      <c r="C8" s="4" t="s">
        <v>29</v>
      </c>
      <c r="D8" s="10"/>
      <c r="E8" s="4" t="s">
        <v>29</v>
      </c>
    </row>
    <row r="9" spans="1:5" ht="21.75" customHeight="1">
      <c r="A9" s="43" t="s">
        <v>46</v>
      </c>
      <c r="C9" s="19">
        <v>0</v>
      </c>
      <c r="D9" s="10"/>
      <c r="E9" s="19">
        <v>87148893</v>
      </c>
    </row>
    <row r="10" spans="1:5" ht="21.75" customHeight="1">
      <c r="A10" s="44" t="s">
        <v>54</v>
      </c>
      <c r="C10" s="22">
        <v>0</v>
      </c>
      <c r="D10" s="10"/>
      <c r="E10" s="22">
        <v>0</v>
      </c>
    </row>
    <row r="11" spans="1:5" ht="21.75" customHeight="1">
      <c r="A11" s="61" t="s">
        <v>55</v>
      </c>
      <c r="C11" s="25">
        <v>0</v>
      </c>
      <c r="D11" s="10"/>
      <c r="E11" s="25">
        <v>0</v>
      </c>
    </row>
    <row r="12" spans="1:5" ht="21.75" customHeight="1" thickBot="1">
      <c r="A12" s="62" t="s">
        <v>15</v>
      </c>
      <c r="C12" s="13">
        <f>SUM(C9:C11)</f>
        <v>0</v>
      </c>
      <c r="D12" s="10"/>
      <c r="E12" s="13">
        <f>SUM(E9:E11)</f>
        <v>87148893</v>
      </c>
    </row>
  </sheetData>
  <mergeCells count="4">
    <mergeCell ref="A1:E1"/>
    <mergeCell ref="A2:E2"/>
    <mergeCell ref="A3:E3"/>
    <mergeCell ref="A5:E5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Z17"/>
  <sheetViews>
    <sheetView rightToLeft="1" view="pageBreakPreview" zoomScaleNormal="100" zoomScaleSheetLayoutView="100" workbookViewId="0">
      <selection activeCell="P24" sqref="P24"/>
    </sheetView>
  </sheetViews>
  <sheetFormatPr defaultRowHeight="12.75"/>
  <cols>
    <col min="1" max="1" width="2.5703125" customWidth="1"/>
    <col min="2" max="2" width="23.42578125" customWidth="1"/>
    <col min="3" max="3" width="1.28515625" customWidth="1"/>
    <col min="4" max="4" width="10.85546875" bestFit="1" customWidth="1"/>
    <col min="5" max="5" width="0.85546875" customWidth="1"/>
    <col min="6" max="6" width="14.5703125" bestFit="1" customWidth="1"/>
    <col min="7" max="7" width="0.85546875" customWidth="1"/>
    <col min="8" max="8" width="16.140625" bestFit="1" customWidth="1"/>
    <col min="9" max="9" width="0.85546875" customWidth="1"/>
    <col min="10" max="10" width="8.140625" bestFit="1" customWidth="1"/>
    <col min="11" max="11" width="0.85546875" customWidth="1"/>
    <col min="12" max="12" width="13.5703125" bestFit="1" customWidth="1"/>
    <col min="13" max="13" width="0.42578125" customWidth="1"/>
    <col min="14" max="14" width="9.7109375" bestFit="1" customWidth="1"/>
    <col min="15" max="15" width="0.42578125" customWidth="1"/>
    <col min="16" max="16" width="13.5703125" bestFit="1" customWidth="1"/>
    <col min="17" max="17" width="0.42578125" customWidth="1"/>
    <col min="18" max="18" width="10.85546875" bestFit="1" customWidth="1"/>
    <col min="19" max="19" width="0.7109375" customWidth="1"/>
    <col min="20" max="20" width="16.140625" bestFit="1" customWidth="1"/>
    <col min="21" max="21" width="1.28515625" customWidth="1"/>
    <col min="22" max="22" width="14.5703125" bestFit="1" customWidth="1"/>
    <col min="23" max="23" width="0.7109375" customWidth="1"/>
    <col min="24" max="24" width="17.28515625" bestFit="1" customWidth="1"/>
    <col min="25" max="25" width="0.7109375" customWidth="1"/>
    <col min="26" max="26" width="18.28515625" bestFit="1" customWidth="1"/>
    <col min="27" max="27" width="0.28515625" customWidth="1"/>
  </cols>
  <sheetData>
    <row r="1" spans="1:26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ht="21.75" customHeight="1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6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6" ht="11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4">
      <c r="A5" s="106" t="s">
        <v>63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6" ht="24">
      <c r="A6" s="106" t="s">
        <v>64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</row>
    <row r="7" spans="1:26" ht="11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1.5" customHeight="1">
      <c r="D8" s="104" t="s">
        <v>4</v>
      </c>
      <c r="E8" s="104"/>
      <c r="F8" s="104"/>
      <c r="G8" s="104"/>
      <c r="H8" s="104"/>
      <c r="J8" s="104" t="s">
        <v>3</v>
      </c>
      <c r="K8" s="104"/>
      <c r="L8" s="104"/>
      <c r="M8" s="104"/>
      <c r="N8" s="104"/>
      <c r="O8" s="104"/>
      <c r="P8" s="104"/>
      <c r="R8" s="104" t="s">
        <v>116</v>
      </c>
      <c r="S8" s="104"/>
      <c r="T8" s="104"/>
      <c r="U8" s="104"/>
      <c r="V8" s="104"/>
      <c r="W8" s="104"/>
      <c r="X8" s="104"/>
      <c r="Y8" s="104"/>
      <c r="Z8" s="104"/>
    </row>
    <row r="9" spans="1:26" ht="30.75" customHeight="1">
      <c r="D9" s="3"/>
      <c r="E9" s="3"/>
      <c r="F9" s="3"/>
      <c r="G9" s="3"/>
      <c r="H9" s="3"/>
      <c r="J9" s="105" t="s">
        <v>5</v>
      </c>
      <c r="K9" s="105"/>
      <c r="L9" s="105"/>
      <c r="M9" s="3"/>
      <c r="N9" s="105" t="s">
        <v>6</v>
      </c>
      <c r="O9" s="105"/>
      <c r="P9" s="105"/>
      <c r="R9" s="3"/>
      <c r="S9" s="3"/>
      <c r="T9" s="3"/>
      <c r="U9" s="3"/>
      <c r="V9" s="3"/>
      <c r="W9" s="3"/>
      <c r="X9" s="3"/>
      <c r="Y9" s="3"/>
      <c r="Z9" s="3"/>
    </row>
    <row r="10" spans="1:26" ht="32.25" customHeight="1">
      <c r="A10" s="104" t="s">
        <v>7</v>
      </c>
      <c r="B10" s="104"/>
      <c r="C10" s="10"/>
      <c r="D10" s="2" t="s">
        <v>8</v>
      </c>
      <c r="E10" s="10"/>
      <c r="F10" s="2" t="s">
        <v>9</v>
      </c>
      <c r="G10" s="10"/>
      <c r="H10" s="2" t="s">
        <v>10</v>
      </c>
      <c r="I10" s="10"/>
      <c r="J10" s="4" t="s">
        <v>8</v>
      </c>
      <c r="K10" s="17"/>
      <c r="L10" s="4" t="s">
        <v>9</v>
      </c>
      <c r="M10" s="10"/>
      <c r="N10" s="4" t="s">
        <v>8</v>
      </c>
      <c r="O10" s="17"/>
      <c r="P10" s="4" t="s">
        <v>11</v>
      </c>
      <c r="Q10" s="10"/>
      <c r="R10" s="2" t="s">
        <v>8</v>
      </c>
      <c r="S10" s="10"/>
      <c r="T10" s="2" t="s">
        <v>12</v>
      </c>
      <c r="U10" s="10"/>
      <c r="V10" s="2" t="s">
        <v>9</v>
      </c>
      <c r="W10" s="10"/>
      <c r="X10" s="2" t="s">
        <v>10</v>
      </c>
      <c r="Y10" s="10"/>
      <c r="Z10" s="2" t="s">
        <v>13</v>
      </c>
    </row>
    <row r="11" spans="1:26" ht="29.25" customHeight="1">
      <c r="A11" s="107" t="s">
        <v>14</v>
      </c>
      <c r="B11" s="107"/>
      <c r="C11" s="10"/>
      <c r="D11" s="109">
        <v>17924186</v>
      </c>
      <c r="E11" s="110"/>
      <c r="F11" s="84">
        <v>70938361668</v>
      </c>
      <c r="G11" s="10"/>
      <c r="H11" s="84">
        <v>125373945330.48</v>
      </c>
      <c r="I11" s="10"/>
      <c r="J11" s="84">
        <v>10000</v>
      </c>
      <c r="K11" s="10"/>
      <c r="L11" s="84">
        <v>67949318</v>
      </c>
      <c r="M11" s="10"/>
      <c r="N11" s="33"/>
      <c r="O11" s="10"/>
      <c r="P11" s="11"/>
      <c r="Q11" s="10"/>
      <c r="R11" s="84">
        <v>17934186</v>
      </c>
      <c r="S11" s="10"/>
      <c r="T11" s="85">
        <v>8160</v>
      </c>
      <c r="U11" s="10"/>
      <c r="V11" s="84">
        <v>71006310986</v>
      </c>
      <c r="W11" s="10"/>
      <c r="X11" s="84">
        <v>146231737112.10199</v>
      </c>
      <c r="Y11" s="10"/>
      <c r="Z11" s="12">
        <v>37.07</v>
      </c>
    </row>
    <row r="12" spans="1:26" ht="27" customHeight="1" thickBot="1">
      <c r="A12" s="108" t="s">
        <v>15</v>
      </c>
      <c r="B12" s="108"/>
      <c r="C12" s="34"/>
      <c r="D12" s="13">
        <f>SUM(D11)</f>
        <v>17924186</v>
      </c>
      <c r="E12" s="10"/>
      <c r="F12" s="13">
        <f>SUM(F11)</f>
        <v>70938361668</v>
      </c>
      <c r="G12" s="10"/>
      <c r="H12" s="13">
        <f>SUM(H11)</f>
        <v>125373945330.48</v>
      </c>
      <c r="I12" s="10"/>
      <c r="J12" s="13">
        <f>SUM(J11)</f>
        <v>10000</v>
      </c>
      <c r="K12" s="10"/>
      <c r="L12" s="13">
        <f>SUM(L11)</f>
        <v>67949318</v>
      </c>
      <c r="M12" s="10"/>
      <c r="N12" s="35">
        <f>SUM(N11)</f>
        <v>0</v>
      </c>
      <c r="O12" s="10"/>
      <c r="P12" s="13">
        <f>SUM(P11)</f>
        <v>0</v>
      </c>
      <c r="Q12" s="10"/>
      <c r="R12" s="13">
        <f>SUM(R11)</f>
        <v>17934186</v>
      </c>
      <c r="S12" s="10"/>
      <c r="T12" s="13">
        <f>SUM(T11)</f>
        <v>8160</v>
      </c>
      <c r="U12" s="10"/>
      <c r="V12" s="13">
        <f>SUM(V11)</f>
        <v>71006310986</v>
      </c>
      <c r="W12" s="10"/>
      <c r="X12" s="13">
        <f>SUM(X11)</f>
        <v>146231737112.10199</v>
      </c>
      <c r="Y12" s="10"/>
      <c r="Z12" s="14">
        <f>SUM(Z11)</f>
        <v>37.07</v>
      </c>
    </row>
    <row r="13" spans="1:26" ht="13.5" thickTop="1"/>
    <row r="14" spans="1:26">
      <c r="L14" s="32"/>
    </row>
    <row r="15" spans="1:26">
      <c r="L15" s="32"/>
    </row>
    <row r="16" spans="1:26" ht="14.25">
      <c r="X16" s="16"/>
    </row>
    <row r="17" spans="12:24" ht="14.25">
      <c r="L17" s="31"/>
      <c r="X17" s="16"/>
    </row>
  </sheetData>
  <mergeCells count="14">
    <mergeCell ref="A10:B10"/>
    <mergeCell ref="A11:B11"/>
    <mergeCell ref="A12:B12"/>
    <mergeCell ref="D8:H8"/>
    <mergeCell ref="J8:P8"/>
    <mergeCell ref="D11:E11"/>
    <mergeCell ref="R8:Z8"/>
    <mergeCell ref="J9:L9"/>
    <mergeCell ref="N9:P9"/>
    <mergeCell ref="A1:Z1"/>
    <mergeCell ref="A2:Z2"/>
    <mergeCell ref="A3:Z3"/>
    <mergeCell ref="A5:Z5"/>
    <mergeCell ref="A6:Z6"/>
  </mergeCells>
  <pageMargins left="0.39" right="0.39" top="0.39" bottom="0.39" header="0" footer="0"/>
  <pageSetup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79998168889431442"/>
    <pageSetUpPr fitToPage="1"/>
  </sheetPr>
  <dimension ref="A1:AB33"/>
  <sheetViews>
    <sheetView rightToLeft="1" view="pageBreakPreview" topLeftCell="A2" zoomScaleNormal="100" zoomScaleSheetLayoutView="100" workbookViewId="0">
      <selection activeCell="Z8" sqref="Z8:Z9"/>
    </sheetView>
  </sheetViews>
  <sheetFormatPr defaultRowHeight="12.75"/>
  <cols>
    <col min="1" max="1" width="5.140625" customWidth="1"/>
    <col min="2" max="2" width="23.28515625" customWidth="1"/>
    <col min="3" max="3" width="0.85546875" customWidth="1"/>
    <col min="4" max="4" width="14.5703125" customWidth="1"/>
    <col min="5" max="5" width="1.28515625" customWidth="1"/>
    <col min="6" max="6" width="18.42578125" customWidth="1"/>
    <col min="7" max="7" width="1.28515625" customWidth="1"/>
    <col min="8" max="8" width="18" customWidth="1"/>
    <col min="9" max="9" width="1.28515625" customWidth="1"/>
    <col min="10" max="10" width="13" customWidth="1"/>
    <col min="11" max="11" width="1.28515625" customWidth="1"/>
    <col min="12" max="12" width="20" customWidth="1"/>
    <col min="13" max="13" width="1.28515625" customWidth="1"/>
    <col min="14" max="14" width="15.85546875" customWidth="1"/>
    <col min="15" max="15" width="1.28515625" customWidth="1"/>
    <col min="16" max="16" width="19.7109375" customWidth="1"/>
    <col min="17" max="17" width="1.28515625" customWidth="1"/>
    <col min="18" max="18" width="15.5703125" customWidth="1"/>
    <col min="19" max="19" width="1.28515625" customWidth="1"/>
    <col min="20" max="20" width="22.28515625" bestFit="1" customWidth="1"/>
    <col min="21" max="21" width="1.28515625" customWidth="1"/>
    <col min="22" max="22" width="18.42578125" customWidth="1"/>
    <col min="23" max="23" width="1.28515625" customWidth="1"/>
    <col min="24" max="24" width="17.7109375" customWidth="1"/>
    <col min="25" max="25" width="1.28515625" customWidth="1"/>
    <col min="26" max="26" width="18.28515625" bestFit="1" customWidth="1"/>
    <col min="27" max="27" width="0.28515625" customWidth="1"/>
  </cols>
  <sheetData>
    <row r="1" spans="1:28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8" ht="21.75" customHeight="1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</row>
    <row r="3" spans="1:28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</row>
    <row r="4" spans="1:28" ht="11.25" customHeight="1"/>
    <row r="5" spans="1:28" ht="24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8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8" ht="30" customHeight="1">
      <c r="D7" s="111" t="s">
        <v>4</v>
      </c>
      <c r="E7" s="111"/>
      <c r="F7" s="111"/>
      <c r="G7" s="111"/>
      <c r="H7" s="111"/>
      <c r="J7" s="104" t="s">
        <v>3</v>
      </c>
      <c r="K7" s="104"/>
      <c r="L7" s="104"/>
      <c r="M7" s="104"/>
      <c r="N7" s="104"/>
      <c r="O7" s="104"/>
      <c r="P7" s="104"/>
      <c r="R7" s="104" t="s">
        <v>116</v>
      </c>
      <c r="S7" s="104"/>
      <c r="T7" s="104"/>
      <c r="U7" s="104"/>
      <c r="V7" s="104"/>
      <c r="W7" s="104"/>
      <c r="X7" s="104"/>
      <c r="Y7" s="104"/>
      <c r="Z7" s="104"/>
    </row>
    <row r="8" spans="1:28" ht="27" customHeight="1">
      <c r="A8" s="10"/>
      <c r="B8" s="10"/>
      <c r="C8" s="10"/>
      <c r="D8" s="114" t="s">
        <v>19</v>
      </c>
      <c r="E8" s="17"/>
      <c r="F8" s="114" t="s">
        <v>9</v>
      </c>
      <c r="G8" s="17"/>
      <c r="H8" s="114" t="s">
        <v>10</v>
      </c>
      <c r="I8" s="10"/>
      <c r="J8" s="105" t="s">
        <v>16</v>
      </c>
      <c r="K8" s="105"/>
      <c r="L8" s="105"/>
      <c r="M8" s="17"/>
      <c r="N8" s="105" t="s">
        <v>17</v>
      </c>
      <c r="O8" s="105"/>
      <c r="P8" s="105"/>
      <c r="Q8" s="10"/>
      <c r="R8" s="114" t="s">
        <v>8</v>
      </c>
      <c r="S8" s="17"/>
      <c r="T8" s="114" t="s">
        <v>20</v>
      </c>
      <c r="U8" s="17"/>
      <c r="V8" s="114" t="s">
        <v>9</v>
      </c>
      <c r="W8" s="17"/>
      <c r="X8" s="114" t="s">
        <v>10</v>
      </c>
      <c r="Y8" s="17"/>
      <c r="Z8" s="114" t="s">
        <v>13</v>
      </c>
    </row>
    <row r="9" spans="1:28" ht="26.25" customHeight="1">
      <c r="A9" s="104" t="s">
        <v>18</v>
      </c>
      <c r="B9" s="104"/>
      <c r="C9" s="34"/>
      <c r="D9" s="111"/>
      <c r="E9" s="10"/>
      <c r="F9" s="111"/>
      <c r="G9" s="10"/>
      <c r="H9" s="111"/>
      <c r="I9" s="10"/>
      <c r="J9" s="4" t="s">
        <v>8</v>
      </c>
      <c r="K9" s="17"/>
      <c r="L9" s="4" t="s">
        <v>9</v>
      </c>
      <c r="M9" s="10"/>
      <c r="N9" s="4" t="s">
        <v>8</v>
      </c>
      <c r="O9" s="17"/>
      <c r="P9" s="4" t="s">
        <v>11</v>
      </c>
      <c r="Q9" s="10"/>
      <c r="R9" s="111"/>
      <c r="S9" s="10"/>
      <c r="T9" s="111"/>
      <c r="U9" s="10"/>
      <c r="V9" s="111"/>
      <c r="W9" s="10"/>
      <c r="X9" s="111"/>
      <c r="Y9" s="10"/>
      <c r="Z9" s="111"/>
    </row>
    <row r="10" spans="1:28" ht="26.25" customHeight="1">
      <c r="A10" s="112" t="s">
        <v>21</v>
      </c>
      <c r="B10" s="112"/>
      <c r="C10" s="21"/>
      <c r="D10" s="19">
        <v>3937746</v>
      </c>
      <c r="E10" s="10"/>
      <c r="F10" s="19">
        <v>51783287587</v>
      </c>
      <c r="G10" s="10"/>
      <c r="H10" s="19">
        <v>51795168492.341904</v>
      </c>
      <c r="I10" s="10"/>
      <c r="J10" s="22">
        <v>471609551</v>
      </c>
      <c r="K10" s="10"/>
      <c r="L10" s="22">
        <v>6283278630950</v>
      </c>
      <c r="M10" s="10"/>
      <c r="N10" s="41">
        <v>-473737224</v>
      </c>
      <c r="O10" s="10"/>
      <c r="P10" s="22">
        <v>6312944822611</v>
      </c>
      <c r="Q10" s="10"/>
      <c r="R10" s="22">
        <v>1810073</v>
      </c>
      <c r="S10" s="10"/>
      <c r="T10" s="22">
        <v>13471</v>
      </c>
      <c r="U10" s="10"/>
      <c r="V10" s="22">
        <v>24315732706</v>
      </c>
      <c r="W10" s="10"/>
      <c r="X10" s="22">
        <v>24382579001.9981</v>
      </c>
      <c r="Y10" s="10"/>
      <c r="Z10" s="20">
        <v>6.18</v>
      </c>
    </row>
    <row r="11" spans="1:28" ht="26.25" customHeight="1">
      <c r="A11" s="113" t="s">
        <v>22</v>
      </c>
      <c r="B11" s="113"/>
      <c r="C11" s="21"/>
      <c r="D11" s="22">
        <v>3359155</v>
      </c>
      <c r="E11" s="10"/>
      <c r="F11" s="22">
        <v>41991485669</v>
      </c>
      <c r="G11" s="10"/>
      <c r="H11" s="22">
        <v>40664611961.662498</v>
      </c>
      <c r="I11" s="10"/>
      <c r="J11" s="22">
        <v>40497702</v>
      </c>
      <c r="K11" s="10"/>
      <c r="L11" s="22">
        <v>499992802164</v>
      </c>
      <c r="M11" s="10"/>
      <c r="N11" s="41">
        <v>-42285173</v>
      </c>
      <c r="O11" s="10"/>
      <c r="P11" s="22">
        <v>521458811920</v>
      </c>
      <c r="Q11" s="10"/>
      <c r="R11" s="22">
        <v>1571684</v>
      </c>
      <c r="S11" s="10"/>
      <c r="T11" s="22">
        <v>11969</v>
      </c>
      <c r="U11" s="10"/>
      <c r="V11" s="22">
        <v>19042176859</v>
      </c>
      <c r="W11" s="10"/>
      <c r="X11" s="22">
        <v>18789147156.617199</v>
      </c>
      <c r="Y11" s="10"/>
      <c r="Z11" s="23">
        <v>4.76</v>
      </c>
    </row>
    <row r="12" spans="1:28" ht="26.25" customHeight="1">
      <c r="A12" s="113" t="s">
        <v>23</v>
      </c>
      <c r="B12" s="113"/>
      <c r="C12" s="21"/>
      <c r="D12" s="22">
        <v>1</v>
      </c>
      <c r="E12" s="10"/>
      <c r="F12" s="22">
        <v>10339</v>
      </c>
      <c r="G12" s="10"/>
      <c r="H12" s="22">
        <v>11919.764625</v>
      </c>
      <c r="I12" s="10"/>
      <c r="J12" s="22">
        <v>0</v>
      </c>
      <c r="K12" s="10"/>
      <c r="L12" s="22">
        <v>0</v>
      </c>
      <c r="M12" s="10"/>
      <c r="N12" s="41">
        <v>0</v>
      </c>
      <c r="O12" s="10"/>
      <c r="P12" s="22">
        <v>0</v>
      </c>
      <c r="Q12" s="10"/>
      <c r="R12" s="22">
        <v>1</v>
      </c>
      <c r="S12" s="10"/>
      <c r="T12" s="22">
        <v>12254</v>
      </c>
      <c r="U12" s="10"/>
      <c r="V12" s="22">
        <v>10339</v>
      </c>
      <c r="W12" s="10"/>
      <c r="X12" s="22">
        <v>12251.702375000001</v>
      </c>
      <c r="Y12" s="10"/>
      <c r="Z12" s="23">
        <v>0</v>
      </c>
      <c r="AB12" s="37"/>
    </row>
    <row r="13" spans="1:28" ht="26.25" customHeight="1">
      <c r="A13" s="113" t="s">
        <v>24</v>
      </c>
      <c r="B13" s="113"/>
      <c r="C13" s="21"/>
      <c r="D13" s="22">
        <v>2023050</v>
      </c>
      <c r="E13" s="10"/>
      <c r="F13" s="22">
        <v>38559014223</v>
      </c>
      <c r="G13" s="10"/>
      <c r="H13" s="22">
        <v>36867397313.092499</v>
      </c>
      <c r="I13" s="10"/>
      <c r="J13" s="22">
        <v>5846326</v>
      </c>
      <c r="K13" s="10"/>
      <c r="L13" s="22">
        <v>103861806095</v>
      </c>
      <c r="M13" s="10"/>
      <c r="N13" s="41">
        <v>-4021447</v>
      </c>
      <c r="O13" s="10"/>
      <c r="P13" s="22">
        <v>70119529149</v>
      </c>
      <c r="Q13" s="10"/>
      <c r="R13" s="22">
        <v>3847929</v>
      </c>
      <c r="S13" s="10"/>
      <c r="T13" s="22">
        <v>17482</v>
      </c>
      <c r="U13" s="10"/>
      <c r="V13" s="22">
        <v>68343373477</v>
      </c>
      <c r="W13" s="10"/>
      <c r="X13" s="22">
        <v>67253518272.990196</v>
      </c>
      <c r="Y13" s="10"/>
      <c r="Z13" s="23">
        <v>17.05</v>
      </c>
    </row>
    <row r="14" spans="1:28" ht="26.25" customHeight="1">
      <c r="A14" s="113" t="s">
        <v>25</v>
      </c>
      <c r="B14" s="113"/>
      <c r="C14" s="21"/>
      <c r="D14" s="22">
        <v>46131</v>
      </c>
      <c r="E14" s="10"/>
      <c r="F14" s="22">
        <v>609089513</v>
      </c>
      <c r="G14" s="10"/>
      <c r="H14" s="22">
        <v>698615242.07681298</v>
      </c>
      <c r="I14" s="10"/>
      <c r="J14" s="22">
        <v>0</v>
      </c>
      <c r="K14" s="10"/>
      <c r="L14" s="22">
        <v>0</v>
      </c>
      <c r="M14" s="10"/>
      <c r="N14" s="41">
        <v>-9125</v>
      </c>
      <c r="O14" s="10"/>
      <c r="P14" s="22">
        <v>138503385</v>
      </c>
      <c r="Q14" s="10"/>
      <c r="R14" s="22">
        <v>37006</v>
      </c>
      <c r="S14" s="10"/>
      <c r="T14" s="22">
        <v>15506</v>
      </c>
      <c r="U14" s="10"/>
      <c r="V14" s="22">
        <v>488607802</v>
      </c>
      <c r="W14" s="10"/>
      <c r="X14" s="22">
        <v>573707445.68075001</v>
      </c>
      <c r="Y14" s="10"/>
      <c r="Z14" s="23">
        <v>0.15</v>
      </c>
    </row>
    <row r="15" spans="1:28" ht="26.25" customHeight="1">
      <c r="A15" s="113" t="s">
        <v>26</v>
      </c>
      <c r="B15" s="113"/>
      <c r="C15" s="21"/>
      <c r="D15" s="22">
        <v>2856695</v>
      </c>
      <c r="E15" s="10"/>
      <c r="F15" s="22">
        <v>30337317384</v>
      </c>
      <c r="G15" s="10"/>
      <c r="H15" s="22">
        <v>30428374033.182301</v>
      </c>
      <c r="I15" s="10"/>
      <c r="J15" s="22">
        <v>53035695</v>
      </c>
      <c r="K15" s="10"/>
      <c r="L15" s="86">
        <v>570600219218</v>
      </c>
      <c r="M15" s="10"/>
      <c r="N15" s="41">
        <v>-53390119</v>
      </c>
      <c r="O15" s="10"/>
      <c r="P15" s="22">
        <v>574475393091</v>
      </c>
      <c r="Q15" s="10"/>
      <c r="R15" s="22">
        <v>2502271</v>
      </c>
      <c r="S15" s="10"/>
      <c r="T15" s="22">
        <v>10824</v>
      </c>
      <c r="U15" s="10"/>
      <c r="V15" s="22">
        <v>27070077022</v>
      </c>
      <c r="W15" s="10"/>
      <c r="X15" s="22">
        <v>27083565632.201099</v>
      </c>
      <c r="Y15" s="10"/>
      <c r="Z15" s="23">
        <v>6.87</v>
      </c>
    </row>
    <row r="16" spans="1:28" ht="26.25" customHeight="1">
      <c r="A16" s="113" t="s">
        <v>27</v>
      </c>
      <c r="B16" s="113"/>
      <c r="C16" s="21"/>
      <c r="D16" s="22">
        <v>19436</v>
      </c>
      <c r="E16" s="10"/>
      <c r="F16" s="22">
        <v>489064281</v>
      </c>
      <c r="G16" s="10"/>
      <c r="H16" s="22">
        <v>497546036.62300003</v>
      </c>
      <c r="I16" s="10"/>
      <c r="J16" s="22">
        <v>19063</v>
      </c>
      <c r="K16" s="10"/>
      <c r="L16" s="86">
        <v>490010956</v>
      </c>
      <c r="M16" s="10"/>
      <c r="N16" s="41">
        <v>0</v>
      </c>
      <c r="O16" s="10"/>
      <c r="P16" s="22">
        <v>0</v>
      </c>
      <c r="Q16" s="10"/>
      <c r="R16" s="22">
        <v>38499</v>
      </c>
      <c r="S16" s="10"/>
      <c r="T16" s="22">
        <v>26242</v>
      </c>
      <c r="U16" s="10"/>
      <c r="V16" s="22">
        <v>979075237</v>
      </c>
      <c r="W16" s="10"/>
      <c r="X16" s="22">
        <v>1010101328.48287</v>
      </c>
      <c r="Y16" s="10"/>
      <c r="Z16" s="23">
        <v>0.26</v>
      </c>
    </row>
    <row r="17" spans="1:26" ht="26.25" customHeight="1">
      <c r="A17" s="116" t="s">
        <v>117</v>
      </c>
      <c r="B17" s="116"/>
      <c r="C17" s="89"/>
      <c r="D17" s="90">
        <v>0</v>
      </c>
      <c r="E17" s="91"/>
      <c r="F17" s="90">
        <v>0</v>
      </c>
      <c r="G17" s="91"/>
      <c r="H17" s="90">
        <v>0</v>
      </c>
      <c r="I17" s="91"/>
      <c r="J17" s="22">
        <v>7585951</v>
      </c>
      <c r="K17" s="91"/>
      <c r="L17" s="92">
        <v>73688334472</v>
      </c>
      <c r="M17" s="91"/>
      <c r="N17" s="41">
        <v>-5736838</v>
      </c>
      <c r="O17" s="91"/>
      <c r="P17" s="22">
        <v>55579157301</v>
      </c>
      <c r="Q17" s="91"/>
      <c r="R17" s="22">
        <v>1849113</v>
      </c>
      <c r="S17" s="91"/>
      <c r="T17" s="22">
        <v>9415</v>
      </c>
      <c r="U17" s="91"/>
      <c r="V17" s="22">
        <v>17840707946</v>
      </c>
      <c r="W17" s="91"/>
      <c r="X17" s="22">
        <v>17405264162.762402</v>
      </c>
      <c r="Y17" s="91"/>
      <c r="Z17" s="26">
        <v>4.41</v>
      </c>
    </row>
    <row r="18" spans="1:26" ht="26.25" customHeight="1" thickBot="1">
      <c r="A18" s="115" t="s">
        <v>15</v>
      </c>
      <c r="B18" s="115"/>
      <c r="C18" s="34"/>
      <c r="D18" s="88">
        <f>SUM(D10:D17)</f>
        <v>12242214</v>
      </c>
      <c r="E18" s="10"/>
      <c r="F18" s="88">
        <f>SUM(F10:F17)</f>
        <v>163769268996</v>
      </c>
      <c r="G18" s="10"/>
      <c r="H18" s="88">
        <f>SUM(H10:H17)</f>
        <v>160951724998.74362</v>
      </c>
      <c r="I18" s="10"/>
      <c r="J18" s="138">
        <f>SUM(J10:J17)</f>
        <v>578594288</v>
      </c>
      <c r="K18" s="10"/>
      <c r="L18" s="88">
        <f>SUM(L10:L17)</f>
        <v>7531911803855</v>
      </c>
      <c r="M18" s="10"/>
      <c r="N18" s="93">
        <f>SUM(N10:N17)</f>
        <v>-579179926</v>
      </c>
      <c r="O18" s="10"/>
      <c r="P18" s="94">
        <f>SUM(P10:P17)</f>
        <v>7534716217457</v>
      </c>
      <c r="Q18" s="10"/>
      <c r="R18" s="94">
        <f>SUM(R10:R17)</f>
        <v>11656576</v>
      </c>
      <c r="S18" s="10"/>
      <c r="T18" s="137"/>
      <c r="U18" s="10"/>
      <c r="V18" s="94">
        <f>SUM(V10:V17)</f>
        <v>158079761388</v>
      </c>
      <c r="W18" s="10"/>
      <c r="X18" s="94">
        <f>SUM(X10:X17)</f>
        <v>156497895252.435</v>
      </c>
      <c r="Y18" s="10"/>
      <c r="Z18" s="87">
        <f>SUM(Z10:Z17)</f>
        <v>39.679999999999993</v>
      </c>
    </row>
    <row r="19" spans="1:26" ht="13.5" thickTop="1"/>
    <row r="20" spans="1:26">
      <c r="J20" s="40"/>
      <c r="N20" s="32"/>
      <c r="P20" s="32"/>
    </row>
    <row r="21" spans="1:26" ht="14.25">
      <c r="J21" s="31"/>
      <c r="Z21" s="16"/>
    </row>
    <row r="22" spans="1:26">
      <c r="N22" s="39"/>
      <c r="P22" s="31"/>
    </row>
    <row r="24" spans="1:26">
      <c r="P24" s="31"/>
    </row>
    <row r="33" spans="16:16">
      <c r="P33" s="31"/>
    </row>
  </sheetData>
  <mergeCells count="27">
    <mergeCell ref="R8:R9"/>
    <mergeCell ref="T8:T9"/>
    <mergeCell ref="V8:V9"/>
    <mergeCell ref="X8:X9"/>
    <mergeCell ref="Z8:Z9"/>
    <mergeCell ref="A12:B12"/>
    <mergeCell ref="A13:B13"/>
    <mergeCell ref="A18:B18"/>
    <mergeCell ref="A14:B14"/>
    <mergeCell ref="A15:B15"/>
    <mergeCell ref="A16:B16"/>
    <mergeCell ref="A17:B17"/>
    <mergeCell ref="J8:L8"/>
    <mergeCell ref="N8:P8"/>
    <mergeCell ref="A9:B9"/>
    <mergeCell ref="A10:B10"/>
    <mergeCell ref="A11:B11"/>
    <mergeCell ref="H8:H9"/>
    <mergeCell ref="F8:F9"/>
    <mergeCell ref="D8:D9"/>
    <mergeCell ref="A1:Z1"/>
    <mergeCell ref="A2:Z2"/>
    <mergeCell ref="A3:Z3"/>
    <mergeCell ref="J7:P7"/>
    <mergeCell ref="R7:Z7"/>
    <mergeCell ref="A5:Z5"/>
    <mergeCell ref="D7:H7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V23"/>
  <sheetViews>
    <sheetView rightToLeft="1" view="pageBreakPreview" zoomScaleNormal="110" zoomScaleSheetLayoutView="100" workbookViewId="0">
      <selection activeCell="S21" sqref="S21"/>
    </sheetView>
  </sheetViews>
  <sheetFormatPr defaultRowHeight="12.75"/>
  <cols>
    <col min="1" max="1" width="32.5703125" customWidth="1"/>
    <col min="2" max="2" width="1" customWidth="1"/>
    <col min="3" max="3" width="27.28515625" customWidth="1"/>
    <col min="4" max="4" width="0.7109375" customWidth="1"/>
    <col min="5" max="5" width="8.85546875" customWidth="1"/>
    <col min="6" max="6" width="0.7109375" customWidth="1"/>
    <col min="7" max="7" width="20.5703125" customWidth="1"/>
    <col min="8" max="8" width="0.7109375" customWidth="1"/>
    <col min="9" max="9" width="8.5703125" customWidth="1"/>
    <col min="10" max="10" width="0.5703125" customWidth="1"/>
    <col min="11" max="11" width="16.28515625" bestFit="1" customWidth="1"/>
    <col min="12" max="12" width="0.85546875" customWidth="1"/>
    <col min="13" max="13" width="19.42578125" bestFit="1" customWidth="1"/>
    <col min="14" max="14" width="0.85546875" customWidth="1"/>
    <col min="15" max="15" width="19.42578125" bestFit="1" customWidth="1"/>
    <col min="16" max="16" width="0.85546875" customWidth="1"/>
    <col min="17" max="17" width="16.28515625" bestFit="1" customWidth="1"/>
    <col min="18" max="18" width="0.85546875" customWidth="1"/>
    <col min="19" max="19" width="18.28515625" bestFit="1" customWidth="1"/>
    <col min="20" max="20" width="0.28515625" customWidth="1"/>
    <col min="21" max="21" width="14.85546875" bestFit="1" customWidth="1"/>
    <col min="22" max="22" width="12.7109375" bestFit="1" customWidth="1"/>
  </cols>
  <sheetData>
    <row r="1" spans="1:22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1:22" ht="21.75" customHeight="1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22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22" ht="14.45" customHeight="1"/>
    <row r="5" spans="1:22" ht="24">
      <c r="A5" s="106" t="s">
        <v>90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</row>
    <row r="6" spans="1:22" ht="12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 ht="27.75" customHeight="1">
      <c r="C7" s="119" t="s">
        <v>89</v>
      </c>
      <c r="D7" s="119"/>
      <c r="E7" s="119"/>
      <c r="F7" s="119"/>
      <c r="G7" s="119"/>
      <c r="H7" s="119"/>
      <c r="I7" s="119"/>
      <c r="K7" s="2" t="s">
        <v>4</v>
      </c>
      <c r="M7" s="104" t="s">
        <v>3</v>
      </c>
      <c r="N7" s="104"/>
      <c r="O7" s="104"/>
      <c r="Q7" s="117" t="s">
        <v>116</v>
      </c>
      <c r="R7" s="117"/>
      <c r="S7" s="117"/>
    </row>
    <row r="8" spans="1:22" ht="8.25" customHeight="1">
      <c r="A8" s="117" t="s">
        <v>28</v>
      </c>
      <c r="C8" s="118" t="s">
        <v>69</v>
      </c>
      <c r="E8" s="118" t="s">
        <v>78</v>
      </c>
      <c r="G8" s="118" t="s">
        <v>80</v>
      </c>
      <c r="I8" s="118" t="s">
        <v>88</v>
      </c>
      <c r="K8" s="114" t="s">
        <v>29</v>
      </c>
      <c r="M8" s="114" t="s">
        <v>30</v>
      </c>
      <c r="N8" s="3"/>
      <c r="O8" s="114" t="s">
        <v>31</v>
      </c>
      <c r="Q8" s="114" t="s">
        <v>29</v>
      </c>
      <c r="S8" s="114" t="s">
        <v>13</v>
      </c>
    </row>
    <row r="9" spans="1:22" ht="21">
      <c r="A9" s="111"/>
      <c r="B9" s="45"/>
      <c r="C9" s="111"/>
      <c r="D9" s="45"/>
      <c r="E9" s="111"/>
      <c r="F9" s="45"/>
      <c r="G9" s="111"/>
      <c r="H9" s="45"/>
      <c r="I9" s="111"/>
      <c r="K9" s="111"/>
      <c r="M9" s="111"/>
      <c r="O9" s="111"/>
      <c r="Q9" s="111"/>
      <c r="S9" s="111"/>
    </row>
    <row r="10" spans="1:22" ht="21.75" customHeight="1">
      <c r="A10" s="18" t="s">
        <v>66</v>
      </c>
      <c r="B10" s="43"/>
      <c r="C10" s="18" t="s">
        <v>70</v>
      </c>
      <c r="D10" s="43"/>
      <c r="E10" s="112" t="s">
        <v>79</v>
      </c>
      <c r="F10" s="43"/>
      <c r="G10" s="82" t="s">
        <v>114</v>
      </c>
      <c r="H10" s="43"/>
      <c r="I10" s="120">
        <v>0.05</v>
      </c>
      <c r="K10" s="19">
        <v>3738073</v>
      </c>
      <c r="L10" s="10"/>
      <c r="M10" s="19">
        <v>15299</v>
      </c>
      <c r="N10" s="10"/>
      <c r="O10" s="19">
        <v>0</v>
      </c>
      <c r="P10" s="10"/>
      <c r="Q10" s="19">
        <v>3753372</v>
      </c>
      <c r="R10" s="10"/>
      <c r="S10" s="20">
        <f t="shared" ref="S10:S19" si="0">(Q10/S$23)*100</f>
        <v>1.0190695422639374E-3</v>
      </c>
      <c r="U10" s="31"/>
      <c r="V10" s="31"/>
    </row>
    <row r="11" spans="1:22" ht="21.75" customHeight="1">
      <c r="A11" s="21" t="s">
        <v>66</v>
      </c>
      <c r="B11" s="44"/>
      <c r="C11" s="21" t="s">
        <v>71</v>
      </c>
      <c r="D11" s="44"/>
      <c r="E11" s="113"/>
      <c r="F11" s="44"/>
      <c r="G11" s="21" t="s">
        <v>81</v>
      </c>
      <c r="H11" s="44"/>
      <c r="I11" s="121"/>
      <c r="K11" s="22">
        <v>2283409</v>
      </c>
      <c r="L11" s="10"/>
      <c r="M11" s="22">
        <v>491927191</v>
      </c>
      <c r="N11" s="10"/>
      <c r="O11" s="22">
        <v>490050000</v>
      </c>
      <c r="P11" s="10"/>
      <c r="Q11" s="22">
        <v>4160600</v>
      </c>
      <c r="R11" s="10"/>
      <c r="S11" s="23">
        <f t="shared" si="0"/>
        <v>1.1296350954670463E-3</v>
      </c>
      <c r="U11" s="31"/>
      <c r="V11" s="31"/>
    </row>
    <row r="12" spans="1:22" ht="21.75" customHeight="1">
      <c r="A12" s="21" t="s">
        <v>67</v>
      </c>
      <c r="B12" s="44"/>
      <c r="C12" s="21" t="s">
        <v>73</v>
      </c>
      <c r="D12" s="44"/>
      <c r="E12" s="113" t="s">
        <v>79</v>
      </c>
      <c r="F12" s="44"/>
      <c r="G12" s="21" t="s">
        <v>83</v>
      </c>
      <c r="H12" s="44"/>
      <c r="I12" s="121"/>
      <c r="K12" s="22">
        <v>4050994011</v>
      </c>
      <c r="L12" s="10"/>
      <c r="M12" s="22">
        <v>361451039240</v>
      </c>
      <c r="N12" s="10"/>
      <c r="O12" s="22">
        <v>357671532212</v>
      </c>
      <c r="P12" s="10"/>
      <c r="Q12" s="22">
        <v>7830501039</v>
      </c>
      <c r="R12" s="10"/>
      <c r="S12" s="23">
        <f t="shared" si="0"/>
        <v>2.1260416259062564</v>
      </c>
      <c r="U12" s="31"/>
      <c r="V12" s="31"/>
    </row>
    <row r="13" spans="1:22" ht="21.75" customHeight="1">
      <c r="A13" s="21" t="s">
        <v>67</v>
      </c>
      <c r="B13" s="44"/>
      <c r="C13" s="21" t="s">
        <v>74</v>
      </c>
      <c r="D13" s="44"/>
      <c r="E13" s="113"/>
      <c r="F13" s="44"/>
      <c r="G13" s="21" t="s">
        <v>84</v>
      </c>
      <c r="H13" s="44"/>
      <c r="I13" s="121"/>
      <c r="K13" s="22">
        <v>15850498</v>
      </c>
      <c r="L13" s="10"/>
      <c r="M13" s="22">
        <v>28707611185</v>
      </c>
      <c r="N13" s="10"/>
      <c r="O13" s="22">
        <v>25397800080</v>
      </c>
      <c r="P13" s="10"/>
      <c r="Q13" s="22">
        <v>3325661603</v>
      </c>
      <c r="R13" s="10"/>
      <c r="S13" s="23">
        <f t="shared" si="0"/>
        <v>0.90294285977887689</v>
      </c>
      <c r="U13" s="31"/>
      <c r="V13" s="31"/>
    </row>
    <row r="14" spans="1:22" ht="21.75" customHeight="1">
      <c r="A14" s="21" t="s">
        <v>67</v>
      </c>
      <c r="B14" s="44"/>
      <c r="C14" s="21" t="s">
        <v>75</v>
      </c>
      <c r="D14" s="44"/>
      <c r="E14" s="113"/>
      <c r="F14" s="44"/>
      <c r="G14" s="21" t="s">
        <v>85</v>
      </c>
      <c r="H14" s="44"/>
      <c r="I14" s="121"/>
      <c r="K14" s="22">
        <v>753403801</v>
      </c>
      <c r="L14" s="10"/>
      <c r="M14" s="22">
        <v>6294847593428</v>
      </c>
      <c r="N14" s="10"/>
      <c r="O14" s="22">
        <v>6294572198054</v>
      </c>
      <c r="P14" s="10"/>
      <c r="Q14" s="22">
        <v>1028799175</v>
      </c>
      <c r="R14" s="10"/>
      <c r="S14" s="23">
        <f t="shared" si="0"/>
        <v>0.27932693704454731</v>
      </c>
      <c r="U14" s="31"/>
      <c r="V14" s="31"/>
    </row>
    <row r="15" spans="1:22" ht="21.75" customHeight="1">
      <c r="A15" s="21" t="s">
        <v>67</v>
      </c>
      <c r="B15" s="44"/>
      <c r="C15" s="21" t="s">
        <v>76</v>
      </c>
      <c r="D15" s="44"/>
      <c r="E15" s="113"/>
      <c r="F15" s="44"/>
      <c r="G15" s="21" t="s">
        <v>86</v>
      </c>
      <c r="H15" s="44"/>
      <c r="I15" s="121"/>
      <c r="K15" s="22">
        <v>374850388</v>
      </c>
      <c r="L15" s="10"/>
      <c r="M15" s="22">
        <v>1196107</v>
      </c>
      <c r="N15" s="10"/>
      <c r="O15" s="22">
        <v>83000080</v>
      </c>
      <c r="P15" s="10"/>
      <c r="Q15" s="22">
        <v>293046415</v>
      </c>
      <c r="R15" s="10"/>
      <c r="S15" s="23">
        <f t="shared" si="0"/>
        <v>7.9564369318079295E-2</v>
      </c>
      <c r="U15" s="31"/>
      <c r="V15" s="31"/>
    </row>
    <row r="16" spans="1:22" ht="21.75" customHeight="1">
      <c r="A16" s="21" t="s">
        <v>67</v>
      </c>
      <c r="B16" s="44"/>
      <c r="C16" s="21" t="s">
        <v>77</v>
      </c>
      <c r="D16" s="44"/>
      <c r="E16" s="113"/>
      <c r="F16" s="44"/>
      <c r="G16" s="21" t="s">
        <v>2</v>
      </c>
      <c r="H16" s="44"/>
      <c r="I16" s="121"/>
      <c r="K16" s="22">
        <v>10615770</v>
      </c>
      <c r="L16" s="10"/>
      <c r="M16" s="22">
        <v>479236039785</v>
      </c>
      <c r="N16" s="10"/>
      <c r="O16" s="22">
        <v>476237769823</v>
      </c>
      <c r="P16" s="10"/>
      <c r="Q16" s="22">
        <v>3008885732</v>
      </c>
      <c r="R16" s="10"/>
      <c r="S16" s="23">
        <f t="shared" si="0"/>
        <v>0.81693575953402231</v>
      </c>
      <c r="U16" s="31"/>
      <c r="V16" s="31"/>
    </row>
    <row r="17" spans="1:22" ht="21.75" customHeight="1">
      <c r="A17" s="21" t="s">
        <v>67</v>
      </c>
      <c r="B17" s="44"/>
      <c r="C17" s="21" t="s">
        <v>119</v>
      </c>
      <c r="D17" s="44"/>
      <c r="E17" s="113"/>
      <c r="F17" s="44"/>
      <c r="G17" s="21" t="s">
        <v>120</v>
      </c>
      <c r="H17" s="44"/>
      <c r="I17" s="121"/>
      <c r="K17" s="22">
        <v>0</v>
      </c>
      <c r="L17" s="10"/>
      <c r="M17" s="22">
        <v>59869991785</v>
      </c>
      <c r="N17" s="10"/>
      <c r="O17" s="22">
        <v>59319191667</v>
      </c>
      <c r="P17" s="10"/>
      <c r="Q17" s="22">
        <v>550800118</v>
      </c>
      <c r="R17" s="10"/>
      <c r="S17" s="23">
        <f t="shared" si="0"/>
        <v>0.14954649422683997</v>
      </c>
      <c r="U17" s="31"/>
      <c r="V17" s="31"/>
    </row>
    <row r="18" spans="1:22" ht="21.75" customHeight="1">
      <c r="A18" s="21" t="s">
        <v>68</v>
      </c>
      <c r="B18" s="44"/>
      <c r="C18" s="21" t="s">
        <v>118</v>
      </c>
      <c r="D18" s="44"/>
      <c r="E18" s="113"/>
      <c r="F18" s="44"/>
      <c r="G18" s="21" t="s">
        <v>87</v>
      </c>
      <c r="H18" s="44"/>
      <c r="I18" s="121"/>
      <c r="K18" s="22">
        <v>10002800</v>
      </c>
      <c r="L18" s="10"/>
      <c r="M18" s="22">
        <v>41107</v>
      </c>
      <c r="N18" s="10"/>
      <c r="O18" s="22">
        <v>0</v>
      </c>
      <c r="P18" s="10"/>
      <c r="Q18" s="22">
        <v>10043907</v>
      </c>
      <c r="R18" s="10"/>
      <c r="S18" s="23">
        <f t="shared" si="0"/>
        <v>2.7269984720490158E-3</v>
      </c>
      <c r="U18" s="31"/>
      <c r="V18" s="31"/>
    </row>
    <row r="19" spans="1:22" ht="21.75" customHeight="1">
      <c r="A19" s="21" t="s">
        <v>66</v>
      </c>
      <c r="B19" s="44"/>
      <c r="C19" s="21" t="s">
        <v>72</v>
      </c>
      <c r="D19" s="44"/>
      <c r="E19" s="21" t="s">
        <v>91</v>
      </c>
      <c r="F19" s="44"/>
      <c r="G19" s="21" t="s">
        <v>82</v>
      </c>
      <c r="H19" s="44"/>
      <c r="I19" s="47">
        <v>0.22500000000000001</v>
      </c>
      <c r="K19" s="22">
        <v>19950000000</v>
      </c>
      <c r="L19" s="10"/>
      <c r="M19" s="22">
        <v>0</v>
      </c>
      <c r="N19" s="10"/>
      <c r="O19" s="22">
        <v>0</v>
      </c>
      <c r="P19" s="10"/>
      <c r="Q19" s="22">
        <v>19950000000</v>
      </c>
      <c r="R19" s="10"/>
      <c r="S19" s="23">
        <f t="shared" si="0"/>
        <v>5.4165793766686479</v>
      </c>
      <c r="U19" s="31"/>
      <c r="V19" s="31"/>
    </row>
    <row r="20" spans="1:22" ht="21.75" customHeight="1" thickBot="1">
      <c r="A20" s="34" t="s">
        <v>15</v>
      </c>
      <c r="B20" s="46"/>
      <c r="C20" s="46"/>
      <c r="D20" s="46"/>
      <c r="E20" s="46"/>
      <c r="F20" s="46"/>
      <c r="G20" s="46"/>
      <c r="H20" s="46"/>
      <c r="I20" s="46"/>
      <c r="K20" s="13">
        <f>SUM(K10:K19)</f>
        <v>25171738750</v>
      </c>
      <c r="L20" s="10"/>
      <c r="M20" s="13">
        <f>SUM(M10:M19)</f>
        <v>7224605455127</v>
      </c>
      <c r="N20" s="10"/>
      <c r="O20" s="13">
        <f>SUM(O10:O19)</f>
        <v>7213771541916</v>
      </c>
      <c r="P20" s="10"/>
      <c r="Q20" s="13">
        <f>SUM(Q10:Q19)</f>
        <v>36005651961</v>
      </c>
      <c r="R20" s="10"/>
      <c r="S20" s="14">
        <f>SUM(S10:S19)</f>
        <v>9.7758131255870495</v>
      </c>
    </row>
    <row r="21" spans="1:22" ht="13.5" thickTop="1"/>
    <row r="23" spans="1:22" ht="14.25">
      <c r="S23" s="83">
        <v>368313627710</v>
      </c>
    </row>
  </sheetData>
  <mergeCells count="20">
    <mergeCell ref="I10:I18"/>
    <mergeCell ref="K8:K9"/>
    <mergeCell ref="M8:M9"/>
    <mergeCell ref="E10:E11"/>
    <mergeCell ref="E12:E18"/>
    <mergeCell ref="G8:G9"/>
    <mergeCell ref="I8:I9"/>
    <mergeCell ref="A8:A9"/>
    <mergeCell ref="C8:C9"/>
    <mergeCell ref="E8:E9"/>
    <mergeCell ref="A1:S1"/>
    <mergeCell ref="A2:S2"/>
    <mergeCell ref="A3:S3"/>
    <mergeCell ref="M7:O7"/>
    <mergeCell ref="Q7:S7"/>
    <mergeCell ref="A5:S5"/>
    <mergeCell ref="C7:I7"/>
    <mergeCell ref="O8:O9"/>
    <mergeCell ref="Q8:Q9"/>
    <mergeCell ref="S8:S9"/>
  </mergeCells>
  <pageMargins left="0.39" right="0.39" top="0.39" bottom="0.39" header="0" footer="0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V22"/>
  <sheetViews>
    <sheetView rightToLeft="1" view="pageBreakPreview" topLeftCell="A2" zoomScaleNormal="100" zoomScaleSheetLayoutView="100" workbookViewId="0">
      <selection activeCell="F18" sqref="F18"/>
    </sheetView>
  </sheetViews>
  <sheetFormatPr defaultRowHeight="12.75"/>
  <cols>
    <col min="1" max="1" width="56" bestFit="1" customWidth="1"/>
    <col min="2" max="2" width="15.42578125" customWidth="1"/>
    <col min="3" max="3" width="0.85546875" customWidth="1"/>
    <col min="4" max="4" width="12.85546875" customWidth="1"/>
    <col min="5" max="5" width="1" customWidth="1"/>
    <col min="6" max="6" width="14.5703125" customWidth="1"/>
    <col min="7" max="7" width="0.85546875" customWidth="1"/>
    <col min="8" max="8" width="15" customWidth="1"/>
    <col min="9" max="9" width="1.28515625" customWidth="1"/>
    <col min="10" max="10" width="10.7109375" bestFit="1" customWidth="1"/>
    <col min="11" max="11" width="1.28515625" customWidth="1"/>
    <col min="12" max="12" width="14.7109375" customWidth="1"/>
    <col min="13" max="13" width="1.28515625" customWidth="1"/>
    <col min="14" max="14" width="14.5703125" customWidth="1"/>
    <col min="15" max="15" width="1.28515625" customWidth="1"/>
    <col min="16" max="16" width="10.7109375" bestFit="1" customWidth="1"/>
    <col min="17" max="17" width="1.28515625" customWidth="1"/>
    <col min="18" max="18" width="14.28515625" customWidth="1"/>
    <col min="19" max="19" width="1.28515625" customWidth="1"/>
    <col min="21" max="21" width="15" bestFit="1" customWidth="1"/>
    <col min="22" max="22" width="11.140625" bestFit="1" customWidth="1"/>
  </cols>
  <sheetData>
    <row r="1" spans="1:22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2" ht="21.75" customHeight="1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22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22" ht="9" customHeight="1"/>
    <row r="5" spans="1:22" ht="30.75" customHeight="1">
      <c r="A5" s="106" t="s">
        <v>92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22" ht="29.25" customHeight="1">
      <c r="A6" s="104" t="s">
        <v>38</v>
      </c>
      <c r="H6" s="111" t="s">
        <v>122</v>
      </c>
      <c r="I6" s="111"/>
      <c r="J6" s="111"/>
      <c r="K6" s="111"/>
      <c r="L6" s="111"/>
      <c r="N6" s="111" t="s">
        <v>121</v>
      </c>
      <c r="O6" s="111"/>
      <c r="P6" s="111"/>
      <c r="Q6" s="111"/>
      <c r="R6" s="111"/>
    </row>
    <row r="7" spans="1:22" ht="36.75" customHeight="1">
      <c r="A7" s="104"/>
      <c r="B7" s="48" t="s">
        <v>93</v>
      </c>
      <c r="C7" s="48"/>
      <c r="D7" s="48" t="s">
        <v>94</v>
      </c>
      <c r="E7" s="48"/>
      <c r="F7" s="48" t="s">
        <v>95</v>
      </c>
      <c r="H7" s="8" t="s">
        <v>57</v>
      </c>
      <c r="I7" s="3"/>
      <c r="J7" s="8" t="s">
        <v>56</v>
      </c>
      <c r="K7" s="3"/>
      <c r="L7" s="8" t="s">
        <v>58</v>
      </c>
      <c r="N7" s="8" t="s">
        <v>57</v>
      </c>
      <c r="O7" s="3"/>
      <c r="P7" s="8" t="s">
        <v>56</v>
      </c>
      <c r="Q7" s="3"/>
      <c r="R7" s="8" t="s">
        <v>58</v>
      </c>
    </row>
    <row r="8" spans="1:22" ht="35.25" customHeight="1">
      <c r="A8" s="6" t="s">
        <v>32</v>
      </c>
      <c r="B8" s="22" t="s">
        <v>128</v>
      </c>
      <c r="D8" s="22" t="s">
        <v>97</v>
      </c>
      <c r="F8" s="49">
        <v>0.05</v>
      </c>
      <c r="H8" s="19">
        <v>15299</v>
      </c>
      <c r="I8" s="10"/>
      <c r="J8" s="19">
        <v>0</v>
      </c>
      <c r="K8" s="10"/>
      <c r="L8" s="19">
        <f>H8</f>
        <v>15299</v>
      </c>
      <c r="M8" s="10"/>
      <c r="N8" s="19">
        <v>91607</v>
      </c>
      <c r="O8" s="10"/>
      <c r="P8" s="19">
        <v>0</v>
      </c>
      <c r="Q8" s="10"/>
      <c r="R8" s="19">
        <f>N8</f>
        <v>91607</v>
      </c>
      <c r="U8" s="36"/>
    </row>
    <row r="9" spans="1:22" ht="35.25" customHeight="1">
      <c r="A9" s="7" t="s">
        <v>96</v>
      </c>
      <c r="B9" s="22" t="s">
        <v>129</v>
      </c>
      <c r="D9" s="22" t="s">
        <v>98</v>
      </c>
      <c r="F9" s="50">
        <v>0.22500000000000001</v>
      </c>
      <c r="H9" s="22">
        <v>694397093</v>
      </c>
      <c r="I9" s="10"/>
      <c r="J9" s="41"/>
      <c r="K9" s="10"/>
      <c r="L9" s="22">
        <f>H9+J9</f>
        <v>694397093</v>
      </c>
      <c r="M9" s="10"/>
      <c r="N9" s="22">
        <v>1273274141</v>
      </c>
      <c r="O9" s="10"/>
      <c r="P9" s="41">
        <v>0</v>
      </c>
      <c r="Q9" s="10"/>
      <c r="R9" s="22">
        <f>N9+P9</f>
        <v>1273274141</v>
      </c>
      <c r="U9" s="36"/>
      <c r="V9" s="31"/>
    </row>
    <row r="10" spans="1:22" ht="35.25" customHeight="1">
      <c r="A10" s="7" t="s">
        <v>33</v>
      </c>
      <c r="B10" s="22" t="s">
        <v>116</v>
      </c>
      <c r="D10" s="123" t="s">
        <v>97</v>
      </c>
      <c r="F10" s="122">
        <v>0.05</v>
      </c>
      <c r="H10" s="22">
        <v>45923</v>
      </c>
      <c r="I10" s="10"/>
      <c r="J10" s="22">
        <v>0</v>
      </c>
      <c r="K10" s="10"/>
      <c r="L10" s="22">
        <f t="shared" ref="L10:L17" si="0">H10</f>
        <v>45923</v>
      </c>
      <c r="M10" s="10"/>
      <c r="N10" s="22">
        <v>11689396</v>
      </c>
      <c r="O10" s="10"/>
      <c r="P10" s="22">
        <v>0</v>
      </c>
      <c r="Q10" s="10"/>
      <c r="R10" s="22">
        <f t="shared" ref="R10:R17" si="1">N10</f>
        <v>11689396</v>
      </c>
      <c r="U10" s="36"/>
    </row>
    <row r="11" spans="1:22" ht="35.25" customHeight="1">
      <c r="A11" s="7" t="s">
        <v>34</v>
      </c>
      <c r="B11" s="22" t="s">
        <v>116</v>
      </c>
      <c r="D11" s="123"/>
      <c r="F11" s="122"/>
      <c r="H11" s="22">
        <v>64961</v>
      </c>
      <c r="I11" s="10"/>
      <c r="J11" s="22">
        <v>0</v>
      </c>
      <c r="K11" s="10"/>
      <c r="L11" s="22">
        <f t="shared" si="0"/>
        <v>64961</v>
      </c>
      <c r="M11" s="10"/>
      <c r="N11" s="22">
        <v>214557</v>
      </c>
      <c r="O11" s="10"/>
      <c r="P11" s="22">
        <v>0</v>
      </c>
      <c r="Q11" s="10"/>
      <c r="R11" s="22">
        <f t="shared" si="1"/>
        <v>214557</v>
      </c>
    </row>
    <row r="12" spans="1:22" ht="35.25" customHeight="1">
      <c r="A12" s="7" t="s">
        <v>35</v>
      </c>
      <c r="B12" s="22" t="s">
        <v>116</v>
      </c>
      <c r="D12" s="123"/>
      <c r="F12" s="122"/>
      <c r="H12" s="22">
        <v>12716</v>
      </c>
      <c r="I12" s="10"/>
      <c r="J12" s="22">
        <v>0</v>
      </c>
      <c r="K12" s="10"/>
      <c r="L12" s="22">
        <f t="shared" si="0"/>
        <v>12716</v>
      </c>
      <c r="M12" s="10"/>
      <c r="N12" s="22">
        <v>2057701</v>
      </c>
      <c r="O12" s="10"/>
      <c r="P12" s="22">
        <v>0</v>
      </c>
      <c r="Q12" s="10"/>
      <c r="R12" s="22">
        <f t="shared" si="1"/>
        <v>2057701</v>
      </c>
    </row>
    <row r="13" spans="1:22" ht="35.25" customHeight="1">
      <c r="A13" s="7" t="s">
        <v>123</v>
      </c>
      <c r="B13" s="22" t="s">
        <v>124</v>
      </c>
      <c r="D13" s="123"/>
      <c r="F13" s="122"/>
      <c r="H13" s="22">
        <v>41107</v>
      </c>
      <c r="I13" s="10"/>
      <c r="J13" s="22">
        <v>0</v>
      </c>
      <c r="K13" s="10"/>
      <c r="L13" s="22">
        <f t="shared" si="0"/>
        <v>41107</v>
      </c>
      <c r="M13" s="10"/>
      <c r="N13" s="22">
        <v>41107</v>
      </c>
      <c r="O13" s="10"/>
      <c r="P13" s="22">
        <v>0</v>
      </c>
      <c r="Q13" s="10"/>
      <c r="R13" s="22">
        <f t="shared" si="1"/>
        <v>41107</v>
      </c>
    </row>
    <row r="14" spans="1:22" ht="35.25" customHeight="1">
      <c r="A14" s="7" t="s">
        <v>125</v>
      </c>
      <c r="B14" s="22" t="s">
        <v>128</v>
      </c>
      <c r="D14" s="123"/>
      <c r="F14" s="122"/>
      <c r="H14" s="22">
        <v>9383</v>
      </c>
      <c r="I14" s="10"/>
      <c r="J14" s="22">
        <v>0</v>
      </c>
      <c r="K14" s="10"/>
      <c r="L14" s="22">
        <f t="shared" si="0"/>
        <v>9383</v>
      </c>
      <c r="M14" s="10"/>
      <c r="N14" s="22">
        <v>9383</v>
      </c>
      <c r="O14" s="10"/>
      <c r="P14" s="22">
        <v>0</v>
      </c>
      <c r="Q14" s="10"/>
      <c r="R14" s="22">
        <f t="shared" si="1"/>
        <v>9383</v>
      </c>
    </row>
    <row r="15" spans="1:22" ht="35.25" customHeight="1">
      <c r="A15" s="7" t="s">
        <v>126</v>
      </c>
      <c r="B15" s="22" t="s">
        <v>116</v>
      </c>
      <c r="D15" s="123"/>
      <c r="F15" s="122"/>
      <c r="H15" s="22">
        <v>27113</v>
      </c>
      <c r="I15" s="10"/>
      <c r="J15" s="22">
        <v>0</v>
      </c>
      <c r="K15" s="10"/>
      <c r="L15" s="22">
        <f t="shared" si="0"/>
        <v>27113</v>
      </c>
      <c r="M15" s="10"/>
      <c r="N15" s="22">
        <v>27113</v>
      </c>
      <c r="O15" s="10"/>
      <c r="P15" s="22">
        <v>0</v>
      </c>
      <c r="Q15" s="10"/>
      <c r="R15" s="22">
        <f t="shared" si="1"/>
        <v>27113</v>
      </c>
    </row>
    <row r="16" spans="1:22" ht="35.25" customHeight="1">
      <c r="A16" s="7" t="s">
        <v>127</v>
      </c>
      <c r="B16" s="22" t="s">
        <v>116</v>
      </c>
      <c r="D16" s="123"/>
      <c r="F16" s="122"/>
      <c r="H16" s="22">
        <v>3279</v>
      </c>
      <c r="I16" s="10"/>
      <c r="J16" s="22">
        <v>0</v>
      </c>
      <c r="K16" s="10"/>
      <c r="L16" s="22">
        <f t="shared" si="0"/>
        <v>3279</v>
      </c>
      <c r="M16" s="10"/>
      <c r="N16" s="22">
        <v>3279</v>
      </c>
      <c r="O16" s="10"/>
      <c r="P16" s="22">
        <v>0</v>
      </c>
      <c r="Q16" s="10"/>
      <c r="R16" s="22">
        <f t="shared" si="1"/>
        <v>3279</v>
      </c>
    </row>
    <row r="17" spans="1:18" ht="35.25" customHeight="1">
      <c r="A17" s="7" t="s">
        <v>36</v>
      </c>
      <c r="B17" s="22" t="s">
        <v>4</v>
      </c>
      <c r="D17" s="123"/>
      <c r="F17" s="122"/>
      <c r="H17" s="22">
        <v>1196107</v>
      </c>
      <c r="I17" s="10"/>
      <c r="J17" s="22">
        <v>0</v>
      </c>
      <c r="K17" s="10"/>
      <c r="L17" s="22">
        <f t="shared" si="0"/>
        <v>1196107</v>
      </c>
      <c r="M17" s="10"/>
      <c r="N17" s="22">
        <v>4375007</v>
      </c>
      <c r="O17" s="10"/>
      <c r="P17" s="22">
        <v>0</v>
      </c>
      <c r="Q17" s="10"/>
      <c r="R17" s="22">
        <f t="shared" si="1"/>
        <v>4375007</v>
      </c>
    </row>
    <row r="18" spans="1:18" ht="21">
      <c r="A18" s="5" t="s">
        <v>15</v>
      </c>
      <c r="H18" s="13">
        <f>SUM(H8:H17)</f>
        <v>695812981</v>
      </c>
      <c r="I18" s="10"/>
      <c r="J18" s="35">
        <f>SUM(J8:J17)</f>
        <v>0</v>
      </c>
      <c r="K18" s="10"/>
      <c r="L18" s="13">
        <f>SUM(L8:L17)</f>
        <v>695812981</v>
      </c>
      <c r="M18" s="10"/>
      <c r="N18" s="13">
        <f>SUM(N8:N17)</f>
        <v>1291783291</v>
      </c>
      <c r="O18" s="10"/>
      <c r="P18" s="35">
        <f>SUM(P8:P17)</f>
        <v>0</v>
      </c>
      <c r="Q18" s="10"/>
      <c r="R18" s="13">
        <f>SUM(R8:R17)</f>
        <v>1291783291</v>
      </c>
    </row>
    <row r="21" spans="1:18">
      <c r="L21" s="31"/>
      <c r="R21" s="31"/>
    </row>
    <row r="22" spans="1:18">
      <c r="L22" s="31"/>
      <c r="R22" s="31"/>
    </row>
  </sheetData>
  <mergeCells count="9">
    <mergeCell ref="F10:F17"/>
    <mergeCell ref="D10:D17"/>
    <mergeCell ref="A1:R1"/>
    <mergeCell ref="A2:R2"/>
    <mergeCell ref="A3:R3"/>
    <mergeCell ref="A5:R5"/>
    <mergeCell ref="A6:A7"/>
    <mergeCell ref="H6:L6"/>
    <mergeCell ref="N6:R6"/>
  </mergeCells>
  <pageMargins left="0.39" right="0.39" top="0.39" bottom="0.39" header="0" footer="0"/>
  <pageSetup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R24"/>
  <sheetViews>
    <sheetView rightToLeft="1" view="pageBreakPreview" zoomScaleNormal="100" zoomScaleSheetLayoutView="100" workbookViewId="0">
      <selection activeCell="U12" sqref="U12"/>
    </sheetView>
  </sheetViews>
  <sheetFormatPr defaultRowHeight="12.75"/>
  <cols>
    <col min="1" max="1" width="26.140625" customWidth="1"/>
    <col min="2" max="2" width="1.28515625" customWidth="1"/>
    <col min="3" max="3" width="14.5703125" customWidth="1"/>
    <col min="4" max="4" width="1.28515625" customWidth="1"/>
    <col min="5" max="5" width="19.7109375" customWidth="1"/>
    <col min="6" max="6" width="1.28515625" customWidth="1"/>
    <col min="7" max="7" width="18.85546875" customWidth="1"/>
    <col min="8" max="8" width="1.28515625" customWidth="1"/>
    <col min="9" max="9" width="22.28515625" customWidth="1"/>
    <col min="10" max="10" width="1.28515625" customWidth="1"/>
    <col min="11" max="11" width="15.7109375" customWidth="1"/>
    <col min="12" max="12" width="1.28515625" customWidth="1"/>
    <col min="13" max="13" width="20.42578125" customWidth="1"/>
    <col min="14" max="14" width="1.28515625" customWidth="1"/>
    <col min="15" max="15" width="19.85546875" customWidth="1"/>
    <col min="16" max="16" width="1.28515625" customWidth="1"/>
    <col min="17" max="17" width="19.85546875" customWidth="1"/>
    <col min="18" max="18" width="1.28515625" customWidth="1"/>
  </cols>
  <sheetData>
    <row r="1" spans="1:18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8" ht="21.75" customHeight="1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14.45" customHeight="1"/>
    <row r="5" spans="1:18" ht="24">
      <c r="A5" s="106" t="s">
        <v>99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18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1.5" customHeight="1">
      <c r="A7" s="104" t="s">
        <v>38</v>
      </c>
      <c r="B7" s="10"/>
      <c r="C7" s="104" t="s">
        <v>122</v>
      </c>
      <c r="D7" s="104"/>
      <c r="E7" s="104"/>
      <c r="F7" s="104"/>
      <c r="G7" s="104"/>
      <c r="H7" s="104"/>
      <c r="I7" s="104"/>
      <c r="J7" s="10"/>
      <c r="K7" s="104" t="s">
        <v>121</v>
      </c>
      <c r="L7" s="104"/>
      <c r="M7" s="104"/>
      <c r="N7" s="104"/>
      <c r="O7" s="104"/>
      <c r="P7" s="104"/>
      <c r="Q7" s="104"/>
      <c r="R7" s="104"/>
    </row>
    <row r="8" spans="1:18" ht="48.75" customHeight="1">
      <c r="A8" s="104"/>
      <c r="B8" s="10"/>
      <c r="C8" s="8" t="s">
        <v>8</v>
      </c>
      <c r="D8" s="17"/>
      <c r="E8" s="8" t="s">
        <v>59</v>
      </c>
      <c r="F8" s="17"/>
      <c r="G8" s="8" t="s">
        <v>60</v>
      </c>
      <c r="H8" s="17"/>
      <c r="I8" s="8" t="s">
        <v>61</v>
      </c>
      <c r="J8" s="10"/>
      <c r="K8" s="8" t="s">
        <v>8</v>
      </c>
      <c r="L8" s="17"/>
      <c r="M8" s="8" t="s">
        <v>59</v>
      </c>
      <c r="N8" s="17"/>
      <c r="O8" s="8" t="s">
        <v>60</v>
      </c>
      <c r="P8" s="17"/>
      <c r="Q8" s="124" t="s">
        <v>61</v>
      </c>
      <c r="R8" s="124"/>
    </row>
    <row r="9" spans="1:18" ht="31.5" customHeight="1">
      <c r="A9" s="27" t="s">
        <v>24</v>
      </c>
      <c r="B9" s="10"/>
      <c r="C9" s="95">
        <v>4021447</v>
      </c>
      <c r="D9" s="10"/>
      <c r="E9" s="95">
        <v>70119529149</v>
      </c>
      <c r="F9" s="10"/>
      <c r="G9" s="95">
        <v>74077446842</v>
      </c>
      <c r="H9" s="10"/>
      <c r="I9" s="98">
        <v>-3957917693</v>
      </c>
      <c r="J9" s="10"/>
      <c r="K9" s="95">
        <v>65686145</v>
      </c>
      <c r="L9" s="10"/>
      <c r="M9" s="95">
        <v>1159229248805</v>
      </c>
      <c r="N9" s="10"/>
      <c r="O9" s="95">
        <v>1156154387923</v>
      </c>
      <c r="P9" s="10"/>
      <c r="Q9" s="128">
        <v>3074860882</v>
      </c>
      <c r="R9" s="128"/>
    </row>
    <row r="10" spans="1:18" ht="31.5" customHeight="1">
      <c r="A10" s="28" t="s">
        <v>25</v>
      </c>
      <c r="B10" s="10"/>
      <c r="C10" s="96">
        <v>9125</v>
      </c>
      <c r="D10" s="10"/>
      <c r="E10" s="96">
        <v>138503385</v>
      </c>
      <c r="F10" s="10"/>
      <c r="G10" s="96">
        <v>122571389</v>
      </c>
      <c r="H10" s="10"/>
      <c r="I10" s="99">
        <v>15931996</v>
      </c>
      <c r="J10" s="10"/>
      <c r="K10" s="96">
        <v>303794</v>
      </c>
      <c r="L10" s="10"/>
      <c r="M10" s="96">
        <v>4511537923</v>
      </c>
      <c r="N10" s="10"/>
      <c r="O10" s="96">
        <v>4080707115</v>
      </c>
      <c r="P10" s="10"/>
      <c r="Q10" s="125">
        <v>430830808</v>
      </c>
      <c r="R10" s="125"/>
    </row>
    <row r="11" spans="1:18" ht="31.5" customHeight="1">
      <c r="A11" s="28" t="s">
        <v>26</v>
      </c>
      <c r="B11" s="10"/>
      <c r="C11" s="96">
        <v>53390119</v>
      </c>
      <c r="D11" s="10"/>
      <c r="E11" s="96">
        <v>574475393091</v>
      </c>
      <c r="F11" s="10"/>
      <c r="G11" s="96">
        <v>573867459580</v>
      </c>
      <c r="H11" s="10"/>
      <c r="I11" s="99">
        <v>607933511</v>
      </c>
      <c r="J11" s="10"/>
      <c r="K11" s="96">
        <v>95730936</v>
      </c>
      <c r="L11" s="10"/>
      <c r="M11" s="96">
        <v>1017466039997</v>
      </c>
      <c r="N11" s="10"/>
      <c r="O11" s="96">
        <v>1016343549915</v>
      </c>
      <c r="P11" s="10"/>
      <c r="Q11" s="125">
        <v>1122490082</v>
      </c>
      <c r="R11" s="125"/>
    </row>
    <row r="12" spans="1:18" ht="31.5" customHeight="1">
      <c r="A12" s="7" t="s">
        <v>117</v>
      </c>
      <c r="B12" s="10"/>
      <c r="C12" s="96">
        <v>5736838</v>
      </c>
      <c r="D12" s="10"/>
      <c r="E12" s="96">
        <v>55579157301</v>
      </c>
      <c r="F12" s="10"/>
      <c r="G12" s="96">
        <v>55847627127</v>
      </c>
      <c r="H12" s="10"/>
      <c r="I12" s="99">
        <v>-268469826</v>
      </c>
      <c r="J12" s="10"/>
      <c r="K12" s="96">
        <v>5736838</v>
      </c>
      <c r="L12" s="10"/>
      <c r="M12" s="96">
        <v>55579157301</v>
      </c>
      <c r="N12" s="10"/>
      <c r="O12" s="96">
        <v>55847627127</v>
      </c>
      <c r="P12" s="10"/>
      <c r="Q12" s="125">
        <v>-268469826</v>
      </c>
      <c r="R12" s="125"/>
    </row>
    <row r="13" spans="1:18" ht="31.5" customHeight="1">
      <c r="A13" s="7" t="s">
        <v>22</v>
      </c>
      <c r="B13" s="10"/>
      <c r="C13" s="96">
        <v>42285173</v>
      </c>
      <c r="D13" s="10"/>
      <c r="E13" s="96">
        <v>521458811920</v>
      </c>
      <c r="F13" s="10"/>
      <c r="G13" s="96">
        <v>522942110974</v>
      </c>
      <c r="H13" s="10"/>
      <c r="I13" s="99">
        <v>-1483299054</v>
      </c>
      <c r="J13" s="10"/>
      <c r="K13" s="96">
        <v>425070047</v>
      </c>
      <c r="L13" s="10"/>
      <c r="M13" s="96">
        <v>5112095228179</v>
      </c>
      <c r="N13" s="10"/>
      <c r="O13" s="96">
        <v>5102235074815</v>
      </c>
      <c r="P13" s="10"/>
      <c r="Q13" s="125">
        <v>9860153364</v>
      </c>
      <c r="R13" s="125"/>
    </row>
    <row r="14" spans="1:18" ht="31.5" customHeight="1">
      <c r="A14" s="7" t="s">
        <v>21</v>
      </c>
      <c r="B14" s="10"/>
      <c r="C14" s="96">
        <v>473737224</v>
      </c>
      <c r="D14" s="10"/>
      <c r="E14" s="96">
        <v>6312944822611</v>
      </c>
      <c r="F14" s="10"/>
      <c r="G14" s="96">
        <v>6310746185831</v>
      </c>
      <c r="H14" s="10"/>
      <c r="I14" s="99">
        <v>2198636780</v>
      </c>
      <c r="J14" s="10"/>
      <c r="K14" s="96">
        <v>2359206299</v>
      </c>
      <c r="L14" s="10"/>
      <c r="M14" s="96">
        <v>29696896037326</v>
      </c>
      <c r="N14" s="10"/>
      <c r="O14" s="96">
        <v>29683912536963</v>
      </c>
      <c r="P14" s="10"/>
      <c r="Q14" s="125">
        <v>12983500363</v>
      </c>
      <c r="R14" s="125"/>
    </row>
    <row r="15" spans="1:18" ht="31.5" customHeight="1">
      <c r="A15" s="7" t="s">
        <v>50</v>
      </c>
      <c r="B15" s="10"/>
      <c r="C15" s="96">
        <v>0</v>
      </c>
      <c r="D15" s="10"/>
      <c r="E15" s="96">
        <v>0</v>
      </c>
      <c r="F15" s="10"/>
      <c r="G15" s="96">
        <v>0</v>
      </c>
      <c r="H15" s="10"/>
      <c r="I15" s="99">
        <v>0</v>
      </c>
      <c r="J15" s="10"/>
      <c r="K15" s="96">
        <v>335145</v>
      </c>
      <c r="L15" s="10"/>
      <c r="M15" s="96">
        <v>8696807805</v>
      </c>
      <c r="N15" s="10"/>
      <c r="O15" s="96">
        <v>8549445043</v>
      </c>
      <c r="P15" s="10"/>
      <c r="Q15" s="125">
        <v>147362762</v>
      </c>
      <c r="R15" s="125"/>
    </row>
    <row r="16" spans="1:18" ht="31.5" customHeight="1">
      <c r="A16" s="71" t="s">
        <v>14</v>
      </c>
      <c r="B16" s="10"/>
      <c r="C16" s="97">
        <v>0</v>
      </c>
      <c r="D16" s="10"/>
      <c r="E16" s="25">
        <v>0</v>
      </c>
      <c r="F16" s="10"/>
      <c r="G16" s="25">
        <v>0</v>
      </c>
      <c r="H16" s="10"/>
      <c r="I16" s="42">
        <f t="shared" ref="I16" si="0">E16-G16</f>
        <v>0</v>
      </c>
      <c r="J16" s="10"/>
      <c r="K16" s="97">
        <v>332000</v>
      </c>
      <c r="L16" s="10"/>
      <c r="M16" s="97">
        <v>2658837776</v>
      </c>
      <c r="N16" s="10"/>
      <c r="O16" s="97">
        <v>1334535459</v>
      </c>
      <c r="P16" s="10"/>
      <c r="Q16" s="126">
        <v>1324302317</v>
      </c>
      <c r="R16" s="126"/>
    </row>
    <row r="17" spans="1:18" ht="31.5" customHeight="1" thickBot="1">
      <c r="A17" s="5" t="s">
        <v>15</v>
      </c>
      <c r="B17" s="10"/>
      <c r="C17" s="13">
        <f>SUM(C9:C16)</f>
        <v>579179926</v>
      </c>
      <c r="D17" s="10"/>
      <c r="E17" s="13">
        <f>SUM(E9:E16)</f>
        <v>7534716217457</v>
      </c>
      <c r="F17" s="10"/>
      <c r="G17" s="13">
        <f>SUM(G9:G16)</f>
        <v>7537603401743</v>
      </c>
      <c r="H17" s="10"/>
      <c r="I17" s="100">
        <f>SUM(I9:I16)</f>
        <v>-2887184286</v>
      </c>
      <c r="J17" s="10"/>
      <c r="K17" s="13">
        <f>SUM(K9:K16)</f>
        <v>2952401204</v>
      </c>
      <c r="L17" s="10"/>
      <c r="M17" s="13">
        <f>SUM(M9:M16)</f>
        <v>37057132895112</v>
      </c>
      <c r="N17" s="10"/>
      <c r="O17" s="13">
        <f>SUM(O9:O16)</f>
        <v>37028457864360</v>
      </c>
      <c r="P17" s="10"/>
      <c r="Q17" s="127">
        <f>SUM(Q9:R16)</f>
        <v>28675030752</v>
      </c>
      <c r="R17" s="127"/>
    </row>
    <row r="18" spans="1:18" ht="13.5" thickTop="1"/>
    <row r="19" spans="1:18">
      <c r="G19" s="51"/>
      <c r="O19" s="51"/>
    </row>
    <row r="20" spans="1:18">
      <c r="G20" s="51"/>
      <c r="O20" s="51"/>
    </row>
    <row r="21" spans="1:18">
      <c r="G21" s="31"/>
      <c r="O21" s="51"/>
    </row>
    <row r="22" spans="1:18">
      <c r="G22" s="31"/>
      <c r="O22" s="51"/>
    </row>
    <row r="23" spans="1:18">
      <c r="G23" s="51"/>
      <c r="O23" s="31"/>
    </row>
    <row r="24" spans="1:18">
      <c r="G24" s="31"/>
    </row>
  </sheetData>
  <mergeCells count="17">
    <mergeCell ref="Q15:R15"/>
    <mergeCell ref="Q16:R16"/>
    <mergeCell ref="Q17:R17"/>
    <mergeCell ref="Q9:R9"/>
    <mergeCell ref="Q10:R10"/>
    <mergeCell ref="Q11:R11"/>
    <mergeCell ref="Q13:R13"/>
    <mergeCell ref="Q14:R14"/>
    <mergeCell ref="Q12:R12"/>
    <mergeCell ref="A1:Q1"/>
    <mergeCell ref="A2:R2"/>
    <mergeCell ref="A3:R3"/>
    <mergeCell ref="A5:R5"/>
    <mergeCell ref="A7:A8"/>
    <mergeCell ref="C7:I7"/>
    <mergeCell ref="K7:R7"/>
    <mergeCell ref="Q8:R8"/>
  </mergeCells>
  <pageMargins left="0.39" right="0.39" top="0.39" bottom="0.39" header="0" footer="0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25"/>
  <sheetViews>
    <sheetView rightToLeft="1" view="pageBreakPreview" zoomScaleNormal="100" zoomScaleSheetLayoutView="100" workbookViewId="0">
      <selection activeCell="A17" sqref="A17"/>
    </sheetView>
  </sheetViews>
  <sheetFormatPr defaultRowHeight="12.75"/>
  <cols>
    <col min="1" max="1" width="40.28515625" customWidth="1"/>
    <col min="2" max="2" width="1.28515625" customWidth="1"/>
    <col min="3" max="3" width="13" customWidth="1"/>
    <col min="4" max="4" width="1.28515625" customWidth="1"/>
    <col min="5" max="5" width="17.85546875" customWidth="1"/>
    <col min="6" max="6" width="1.28515625" customWidth="1"/>
    <col min="7" max="7" width="17.140625" customWidth="1"/>
    <col min="8" max="8" width="1.28515625" customWidth="1"/>
    <col min="9" max="9" width="17.7109375" customWidth="1"/>
    <col min="10" max="10" width="1.28515625" customWidth="1"/>
    <col min="11" max="11" width="12.7109375" customWidth="1"/>
    <col min="12" max="12" width="1.28515625" customWidth="1"/>
    <col min="13" max="13" width="17.85546875" customWidth="1"/>
    <col min="14" max="14" width="1.28515625" customWidth="1"/>
    <col min="15" max="15" width="17.7109375" customWidth="1"/>
    <col min="16" max="16" width="1.28515625" customWidth="1"/>
    <col min="17" max="17" width="16" customWidth="1"/>
    <col min="18" max="18" width="1.28515625" customWidth="1"/>
  </cols>
  <sheetData>
    <row r="1" spans="1:18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</row>
    <row r="2" spans="1:18" ht="21.75" customHeight="1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14.45" customHeight="1"/>
    <row r="5" spans="1:18" ht="32.25" customHeight="1">
      <c r="A5" s="106" t="s">
        <v>100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18" ht="30.75" customHeight="1">
      <c r="A6" s="104" t="s">
        <v>38</v>
      </c>
      <c r="B6" s="10"/>
      <c r="C6" s="104" t="s">
        <v>122</v>
      </c>
      <c r="D6" s="104"/>
      <c r="E6" s="104"/>
      <c r="F6" s="104"/>
      <c r="G6" s="104"/>
      <c r="H6" s="104"/>
      <c r="I6" s="104"/>
      <c r="J6" s="10"/>
      <c r="K6" s="104" t="s">
        <v>121</v>
      </c>
      <c r="L6" s="104"/>
      <c r="M6" s="104"/>
      <c r="N6" s="104"/>
      <c r="O6" s="104"/>
      <c r="P6" s="104"/>
      <c r="Q6" s="104"/>
      <c r="R6" s="104"/>
    </row>
    <row r="7" spans="1:18" ht="38.25" customHeight="1">
      <c r="A7" s="104"/>
      <c r="B7" s="10"/>
      <c r="C7" s="8" t="s">
        <v>8</v>
      </c>
      <c r="D7" s="17"/>
      <c r="E7" s="8" t="s">
        <v>10</v>
      </c>
      <c r="F7" s="17"/>
      <c r="G7" s="8" t="s">
        <v>60</v>
      </c>
      <c r="H7" s="17"/>
      <c r="I7" s="8" t="s">
        <v>62</v>
      </c>
      <c r="J7" s="10"/>
      <c r="K7" s="8" t="s">
        <v>8</v>
      </c>
      <c r="L7" s="17"/>
      <c r="M7" s="8" t="s">
        <v>10</v>
      </c>
      <c r="N7" s="17"/>
      <c r="O7" s="8" t="s">
        <v>60</v>
      </c>
      <c r="P7" s="17"/>
      <c r="Q7" s="124" t="s">
        <v>62</v>
      </c>
      <c r="R7" s="124"/>
    </row>
    <row r="8" spans="1:18" ht="30" customHeight="1">
      <c r="A8" s="27" t="s">
        <v>24</v>
      </c>
      <c r="B8" s="10"/>
      <c r="C8" s="95">
        <v>3847929</v>
      </c>
      <c r="D8" s="10"/>
      <c r="E8" s="95">
        <v>67253518272</v>
      </c>
      <c r="F8" s="10"/>
      <c r="G8" s="98">
        <v>66651756566</v>
      </c>
      <c r="H8" s="10"/>
      <c r="I8" s="98">
        <v>601761706</v>
      </c>
      <c r="J8" s="10"/>
      <c r="K8" s="98">
        <v>3847929</v>
      </c>
      <c r="L8" s="10"/>
      <c r="M8" s="98">
        <v>67253518272</v>
      </c>
      <c r="N8" s="10"/>
      <c r="O8" s="98">
        <v>68343373479</v>
      </c>
      <c r="P8" s="10"/>
      <c r="Q8" s="132">
        <v>-1089855206</v>
      </c>
      <c r="R8" s="132"/>
    </row>
    <row r="9" spans="1:18" ht="30" customHeight="1">
      <c r="A9" s="28" t="s">
        <v>23</v>
      </c>
      <c r="B9" s="10"/>
      <c r="C9" s="96">
        <v>1</v>
      </c>
      <c r="D9" s="10"/>
      <c r="E9" s="96">
        <v>12251</v>
      </c>
      <c r="F9" s="10"/>
      <c r="G9" s="99">
        <v>11919</v>
      </c>
      <c r="H9" s="10"/>
      <c r="I9" s="99">
        <v>332</v>
      </c>
      <c r="J9" s="10"/>
      <c r="K9" s="99">
        <v>1</v>
      </c>
      <c r="L9" s="10"/>
      <c r="M9" s="99">
        <v>12251</v>
      </c>
      <c r="N9" s="10"/>
      <c r="O9" s="99">
        <v>10651</v>
      </c>
      <c r="P9" s="10"/>
      <c r="Q9" s="129">
        <v>1600</v>
      </c>
      <c r="R9" s="129"/>
    </row>
    <row r="10" spans="1:18" ht="30" customHeight="1">
      <c r="A10" s="28" t="s">
        <v>25</v>
      </c>
      <c r="B10" s="10"/>
      <c r="C10" s="96">
        <v>37006</v>
      </c>
      <c r="D10" s="10"/>
      <c r="E10" s="96">
        <v>573707445</v>
      </c>
      <c r="F10" s="10"/>
      <c r="G10" s="99">
        <v>576043853</v>
      </c>
      <c r="H10" s="10"/>
      <c r="I10" s="99">
        <v>-2336407</v>
      </c>
      <c r="J10" s="10"/>
      <c r="K10" s="99">
        <v>37006</v>
      </c>
      <c r="L10" s="10"/>
      <c r="M10" s="99">
        <v>573707445</v>
      </c>
      <c r="N10" s="10"/>
      <c r="O10" s="99">
        <v>497082388</v>
      </c>
      <c r="P10" s="10"/>
      <c r="Q10" s="129">
        <v>76625057</v>
      </c>
      <c r="R10" s="129"/>
    </row>
    <row r="11" spans="1:18" ht="30" customHeight="1">
      <c r="A11" s="28" t="s">
        <v>26</v>
      </c>
      <c r="B11" s="10"/>
      <c r="C11" s="96">
        <v>2502271</v>
      </c>
      <c r="D11" s="10"/>
      <c r="E11" s="96">
        <v>27083565632</v>
      </c>
      <c r="F11" s="10"/>
      <c r="G11" s="99">
        <v>27161133671</v>
      </c>
      <c r="H11" s="10"/>
      <c r="I11" s="99">
        <v>-77568038</v>
      </c>
      <c r="J11" s="10"/>
      <c r="K11" s="99">
        <v>2502271</v>
      </c>
      <c r="L11" s="10"/>
      <c r="M11" s="99">
        <v>27083565632</v>
      </c>
      <c r="N11" s="10"/>
      <c r="O11" s="99">
        <v>27070077022</v>
      </c>
      <c r="P11" s="10"/>
      <c r="Q11" s="129">
        <v>13488610</v>
      </c>
      <c r="R11" s="129"/>
    </row>
    <row r="12" spans="1:18" ht="30" customHeight="1">
      <c r="A12" s="28" t="s">
        <v>14</v>
      </c>
      <c r="B12" s="10"/>
      <c r="C12" s="96">
        <v>17934186</v>
      </c>
      <c r="D12" s="10"/>
      <c r="E12" s="96">
        <v>146231737112</v>
      </c>
      <c r="F12" s="10"/>
      <c r="G12" s="99">
        <v>125441894648</v>
      </c>
      <c r="H12" s="10"/>
      <c r="I12" s="99">
        <v>20789842464</v>
      </c>
      <c r="J12" s="10"/>
      <c r="K12" s="99">
        <v>17934186</v>
      </c>
      <c r="L12" s="10"/>
      <c r="M12" s="99">
        <v>146231737112</v>
      </c>
      <c r="N12" s="10"/>
      <c r="O12" s="99">
        <v>74558088806</v>
      </c>
      <c r="P12" s="10"/>
      <c r="Q12" s="129">
        <v>71673648306</v>
      </c>
      <c r="R12" s="129"/>
    </row>
    <row r="13" spans="1:18" ht="30" customHeight="1">
      <c r="A13" s="28" t="s">
        <v>27</v>
      </c>
      <c r="B13" s="10"/>
      <c r="C13" s="96">
        <v>38499</v>
      </c>
      <c r="D13" s="10"/>
      <c r="E13" s="96">
        <v>1010101328</v>
      </c>
      <c r="F13" s="10"/>
      <c r="G13" s="99">
        <v>987556992</v>
      </c>
      <c r="H13" s="10"/>
      <c r="I13" s="99">
        <v>22544336</v>
      </c>
      <c r="J13" s="10"/>
      <c r="K13" s="99">
        <v>38499</v>
      </c>
      <c r="L13" s="10"/>
      <c r="M13" s="99">
        <v>1010101328</v>
      </c>
      <c r="N13" s="10"/>
      <c r="O13" s="99">
        <v>979075237</v>
      </c>
      <c r="P13" s="10"/>
      <c r="Q13" s="129">
        <v>31026091</v>
      </c>
      <c r="R13" s="129"/>
    </row>
    <row r="14" spans="1:18" ht="30" customHeight="1">
      <c r="A14" s="28" t="s">
        <v>117</v>
      </c>
      <c r="B14" s="10"/>
      <c r="C14" s="96">
        <v>1849113</v>
      </c>
      <c r="D14" s="10"/>
      <c r="E14" s="96">
        <v>17405264162</v>
      </c>
      <c r="F14" s="10"/>
      <c r="G14" s="99">
        <v>17840707345</v>
      </c>
      <c r="H14" s="10"/>
      <c r="I14" s="99">
        <v>-435443182</v>
      </c>
      <c r="J14" s="10"/>
      <c r="K14" s="99">
        <v>1849113</v>
      </c>
      <c r="L14" s="10"/>
      <c r="M14" s="99">
        <v>17405264162</v>
      </c>
      <c r="N14" s="10"/>
      <c r="O14" s="99">
        <v>17840707345</v>
      </c>
      <c r="P14" s="10"/>
      <c r="Q14" s="129">
        <v>-435443182</v>
      </c>
      <c r="R14" s="129"/>
    </row>
    <row r="15" spans="1:18" ht="30" customHeight="1">
      <c r="A15" s="28" t="s">
        <v>21</v>
      </c>
      <c r="B15" s="10"/>
      <c r="C15" s="96">
        <v>1810073</v>
      </c>
      <c r="D15" s="10"/>
      <c r="E15" s="96">
        <v>24382579001</v>
      </c>
      <c r="F15" s="10"/>
      <c r="G15" s="99">
        <v>24327613611</v>
      </c>
      <c r="H15" s="10"/>
      <c r="I15" s="99">
        <v>54965390</v>
      </c>
      <c r="J15" s="10"/>
      <c r="K15" s="99">
        <v>1810073</v>
      </c>
      <c r="L15" s="10"/>
      <c r="M15" s="99">
        <v>24382579001</v>
      </c>
      <c r="N15" s="10"/>
      <c r="O15" s="99">
        <v>24315732706</v>
      </c>
      <c r="P15" s="10"/>
      <c r="Q15" s="129">
        <v>66846295</v>
      </c>
      <c r="R15" s="129"/>
    </row>
    <row r="16" spans="1:18" ht="30" customHeight="1">
      <c r="A16" s="29" t="s">
        <v>22</v>
      </c>
      <c r="B16" s="10"/>
      <c r="C16" s="97">
        <v>1571684</v>
      </c>
      <c r="D16" s="10"/>
      <c r="E16" s="97">
        <v>18789147156</v>
      </c>
      <c r="F16" s="10"/>
      <c r="G16" s="101">
        <v>17715303151</v>
      </c>
      <c r="H16" s="10"/>
      <c r="I16" s="101">
        <v>1073844005</v>
      </c>
      <c r="J16" s="10"/>
      <c r="K16" s="101">
        <v>1571684</v>
      </c>
      <c r="L16" s="10"/>
      <c r="M16" s="101">
        <v>18789147156</v>
      </c>
      <c r="N16" s="10"/>
      <c r="O16" s="101">
        <v>19042176859</v>
      </c>
      <c r="P16" s="10"/>
      <c r="Q16" s="130">
        <v>-253029702</v>
      </c>
      <c r="R16" s="130"/>
    </row>
    <row r="17" spans="1:18" ht="30" customHeight="1" thickBot="1">
      <c r="A17" s="5" t="s">
        <v>15</v>
      </c>
      <c r="B17" s="10"/>
      <c r="C17" s="13">
        <f>SUM(C8:C16)</f>
        <v>29590762</v>
      </c>
      <c r="D17" s="10"/>
      <c r="E17" s="13">
        <f>SUM(E8:E16)</f>
        <v>302729632359</v>
      </c>
      <c r="F17" s="10"/>
      <c r="G17" s="13">
        <f>SUM(G8:G16)</f>
        <v>280702021756</v>
      </c>
      <c r="H17" s="10"/>
      <c r="I17" s="35">
        <f>SUM(I8:I16)</f>
        <v>22027610606</v>
      </c>
      <c r="J17" s="10"/>
      <c r="K17" s="13">
        <f>SUM(K8:K16)</f>
        <v>29590762</v>
      </c>
      <c r="L17" s="10"/>
      <c r="M17" s="13">
        <f>SUM(M8:M16)</f>
        <v>302729632359</v>
      </c>
      <c r="N17" s="10"/>
      <c r="O17" s="13">
        <f>SUM(O8:O16)</f>
        <v>232646324493</v>
      </c>
      <c r="P17" s="10"/>
      <c r="Q17" s="131">
        <f>SUM(Q8:R16)</f>
        <v>70083307869</v>
      </c>
      <c r="R17" s="131"/>
    </row>
    <row r="18" spans="1:18" ht="13.5" thickTop="1"/>
    <row r="19" spans="1:18">
      <c r="E19" s="51"/>
    </row>
    <row r="20" spans="1:18">
      <c r="E20" s="51"/>
      <c r="I20" s="53"/>
      <c r="M20" s="51"/>
    </row>
    <row r="21" spans="1:18">
      <c r="E21" s="51"/>
      <c r="G21" s="51"/>
      <c r="I21" s="39"/>
      <c r="M21" s="51"/>
    </row>
    <row r="22" spans="1:18">
      <c r="E22" s="51"/>
      <c r="G22" s="52"/>
      <c r="M22" s="51"/>
    </row>
    <row r="23" spans="1:18">
      <c r="E23" s="31"/>
      <c r="G23" s="31"/>
      <c r="M23" s="31"/>
    </row>
    <row r="24" spans="1:18">
      <c r="E24" s="31"/>
      <c r="M24" s="31"/>
    </row>
    <row r="25" spans="1:18">
      <c r="G25" s="31"/>
    </row>
  </sheetData>
  <mergeCells count="18">
    <mergeCell ref="Q13:R13"/>
    <mergeCell ref="Q15:R15"/>
    <mergeCell ref="Q16:R16"/>
    <mergeCell ref="Q17:R17"/>
    <mergeCell ref="Q8:R8"/>
    <mergeCell ref="Q9:R9"/>
    <mergeCell ref="Q10:R10"/>
    <mergeCell ref="Q11:R11"/>
    <mergeCell ref="Q12:R12"/>
    <mergeCell ref="Q14:R14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M16"/>
  <sheetViews>
    <sheetView rightToLeft="1" view="pageBreakPreview" zoomScale="110" zoomScaleNormal="100" zoomScaleSheetLayoutView="110" workbookViewId="0">
      <selection activeCell="M15" sqref="M15"/>
    </sheetView>
  </sheetViews>
  <sheetFormatPr defaultRowHeight="12.75"/>
  <cols>
    <col min="1" max="1" width="2.5703125" customWidth="1"/>
    <col min="2" max="2" width="48" customWidth="1"/>
    <col min="3" max="3" width="1.28515625" customWidth="1"/>
    <col min="4" max="4" width="8.28515625" bestFit="1" customWidth="1"/>
    <col min="5" max="5" width="1.28515625" customWidth="1"/>
    <col min="6" max="6" width="18.140625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3" max="13" width="13.85546875" style="31" bestFit="1" customWidth="1"/>
  </cols>
  <sheetData>
    <row r="1" spans="1:12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2" ht="21.75" customHeight="1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2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2" ht="14.45" customHeight="1"/>
    <row r="5" spans="1:12" ht="29.1" customHeight="1">
      <c r="A5" s="106" t="s">
        <v>101</v>
      </c>
      <c r="B5" s="106"/>
      <c r="C5" s="106"/>
      <c r="D5" s="106"/>
      <c r="E5" s="106"/>
      <c r="F5" s="106"/>
      <c r="G5" s="106"/>
      <c r="H5" s="106"/>
      <c r="I5" s="106"/>
      <c r="J5" s="106"/>
    </row>
    <row r="6" spans="1:12" ht="9.75" customHeight="1"/>
    <row r="7" spans="1:12" ht="33" customHeight="1">
      <c r="A7" s="111" t="s">
        <v>38</v>
      </c>
      <c r="B7" s="111"/>
      <c r="D7" s="2" t="s">
        <v>39</v>
      </c>
      <c r="F7" s="2" t="s">
        <v>29</v>
      </c>
      <c r="H7" s="2" t="s">
        <v>40</v>
      </c>
      <c r="J7" s="2" t="s">
        <v>41</v>
      </c>
    </row>
    <row r="8" spans="1:12" ht="33" customHeight="1">
      <c r="A8" s="133" t="s">
        <v>42</v>
      </c>
      <c r="B8" s="133"/>
      <c r="D8" s="64" t="s">
        <v>111</v>
      </c>
      <c r="E8" s="10"/>
      <c r="F8" s="38">
        <f>'درآمد سرمایه گذاری در سهام'!H11</f>
        <v>19306543410</v>
      </c>
      <c r="G8" s="10"/>
      <c r="H8" s="67">
        <f>F8/F$12</f>
        <v>0.93994158950518225</v>
      </c>
      <c r="I8" s="10"/>
      <c r="J8" s="75">
        <v>-4.2310905667248787E-2</v>
      </c>
      <c r="L8" s="68"/>
    </row>
    <row r="9" spans="1:12" ht="33" customHeight="1">
      <c r="A9" s="134" t="s">
        <v>43</v>
      </c>
      <c r="B9" s="134"/>
      <c r="D9" s="21" t="s">
        <v>44</v>
      </c>
      <c r="E9" s="10"/>
      <c r="F9" s="41">
        <f>'درآمد سرمایه گذاری در صندوق'!H18</f>
        <v>537795918</v>
      </c>
      <c r="G9" s="10"/>
      <c r="H9" s="49">
        <f t="shared" ref="H9:H11" si="0">F9/F$12</f>
        <v>2.6182664563999168E-2</v>
      </c>
      <c r="I9" s="10"/>
      <c r="J9" s="76">
        <v>-3.6108681404728032E-3</v>
      </c>
      <c r="L9" s="68"/>
    </row>
    <row r="10" spans="1:12" ht="33" customHeight="1">
      <c r="A10" s="134" t="s">
        <v>45</v>
      </c>
      <c r="B10" s="134"/>
      <c r="D10" s="72" t="s">
        <v>112</v>
      </c>
      <c r="E10" s="10"/>
      <c r="F10" s="22">
        <f>'درآمد سپرده بانکی'!E19</f>
        <v>695812981</v>
      </c>
      <c r="G10" s="10"/>
      <c r="H10" s="73">
        <f t="shared" si="0"/>
        <v>3.3875745930818553E-2</v>
      </c>
      <c r="I10" s="10"/>
      <c r="J10" s="69">
        <v>1.3185474401788324E-3</v>
      </c>
      <c r="L10" s="68"/>
    </row>
    <row r="11" spans="1:12" ht="33" customHeight="1">
      <c r="A11" s="135" t="s">
        <v>46</v>
      </c>
      <c r="B11" s="135"/>
      <c r="D11" s="72" t="s">
        <v>113</v>
      </c>
      <c r="E11" s="10"/>
      <c r="F11" s="25">
        <f>'سایر درآمدها'!C12</f>
        <v>0</v>
      </c>
      <c r="G11" s="10"/>
      <c r="H11" s="74">
        <f t="shared" si="0"/>
        <v>0</v>
      </c>
      <c r="I11" s="10"/>
      <c r="J11" s="70">
        <v>2.3661598823223191E-4</v>
      </c>
      <c r="L11" s="68"/>
    </row>
    <row r="12" spans="1:12" ht="33" customHeight="1" thickBot="1">
      <c r="A12" s="108" t="s">
        <v>15</v>
      </c>
      <c r="B12" s="108"/>
      <c r="D12" s="13"/>
      <c r="E12" s="10"/>
      <c r="F12" s="35">
        <f>SUM(F8:F11)</f>
        <v>20540152309</v>
      </c>
      <c r="G12" s="10"/>
      <c r="H12" s="77">
        <f>SUM(H8:H11)</f>
        <v>1</v>
      </c>
      <c r="I12" s="78"/>
      <c r="J12" s="79">
        <v>-4.43666103793105E-2</v>
      </c>
      <c r="L12" s="54"/>
    </row>
    <row r="13" spans="1:12" ht="13.5" thickTop="1"/>
    <row r="16" spans="1:12" ht="14.25">
      <c r="H16" s="16"/>
    </row>
  </sheetData>
  <mergeCells count="10">
    <mergeCell ref="A12:B12"/>
    <mergeCell ref="A8:B8"/>
    <mergeCell ref="A9:B9"/>
    <mergeCell ref="A10:B10"/>
    <mergeCell ref="A11:B11"/>
    <mergeCell ref="A7:B7"/>
    <mergeCell ref="A5:J5"/>
    <mergeCell ref="A1:J1"/>
    <mergeCell ref="A2:J2"/>
    <mergeCell ref="A3:J3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V18"/>
  <sheetViews>
    <sheetView rightToLeft="1" view="pageBreakPreview" zoomScaleNormal="100" zoomScaleSheetLayoutView="100" workbookViewId="0">
      <selection activeCell="O23" sqref="O2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8.5703125" customWidth="1"/>
    <col min="5" max="5" width="1.28515625" customWidth="1"/>
    <col min="6" max="6" width="14.7109375" bestFit="1" customWidth="1"/>
    <col min="7" max="7" width="1.28515625" customWidth="1"/>
    <col min="8" max="8" width="17.7109375" customWidth="1"/>
    <col min="9" max="9" width="1.28515625" customWidth="1"/>
    <col min="10" max="10" width="15.5703125" customWidth="1"/>
    <col min="11" max="11" width="0.85546875" customWidth="1"/>
    <col min="12" max="12" width="16.85546875" customWidth="1"/>
    <col min="13" max="13" width="1.28515625" customWidth="1"/>
    <col min="14" max="14" width="16.28515625" customWidth="1"/>
    <col min="15" max="15" width="0.7109375" customWidth="1"/>
    <col min="16" max="16" width="16.42578125" customWidth="1"/>
    <col min="17" max="17" width="1.28515625" customWidth="1"/>
    <col min="18" max="18" width="17.28515625" bestFit="1" customWidth="1"/>
    <col min="19" max="19" width="0.28515625" customWidth="1"/>
    <col min="21" max="21" width="12" bestFit="1" customWidth="1"/>
    <col min="22" max="22" width="9.140625" style="54"/>
  </cols>
  <sheetData>
    <row r="1" spans="1:18" ht="29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21.75" customHeight="1">
      <c r="A2" s="102" t="s">
        <v>37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</row>
    <row r="3" spans="1:18" ht="21.75" customHeight="1">
      <c r="A3" s="102" t="s">
        <v>115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</row>
    <row r="4" spans="1:18" ht="14.45" customHeight="1"/>
    <row r="5" spans="1:18" ht="30" customHeight="1">
      <c r="A5" s="106" t="s">
        <v>102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</row>
    <row r="6" spans="1:18" ht="14.4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7.75" customHeight="1">
      <c r="D7" s="104" t="s">
        <v>122</v>
      </c>
      <c r="E7" s="104"/>
      <c r="F7" s="104"/>
      <c r="G7" s="104"/>
      <c r="H7" s="104"/>
      <c r="I7" s="104"/>
      <c r="J7" s="104"/>
      <c r="K7" s="46"/>
      <c r="L7" s="45"/>
      <c r="M7" s="45"/>
      <c r="N7" s="45"/>
      <c r="O7" s="45"/>
      <c r="P7" s="45" t="s">
        <v>121</v>
      </c>
      <c r="Q7" s="45"/>
      <c r="R7" s="45"/>
    </row>
    <row r="8" spans="1:18" ht="21">
      <c r="D8" s="2" t="s">
        <v>48</v>
      </c>
      <c r="E8" s="3"/>
      <c r="F8" s="2" t="s">
        <v>49</v>
      </c>
      <c r="G8" s="3"/>
      <c r="H8" s="105" t="s">
        <v>15</v>
      </c>
      <c r="I8" s="105"/>
      <c r="J8" s="105"/>
      <c r="L8" s="45" t="s">
        <v>48</v>
      </c>
      <c r="M8" s="3"/>
      <c r="N8" s="2" t="s">
        <v>49</v>
      </c>
      <c r="O8" s="3"/>
      <c r="P8" s="105" t="s">
        <v>15</v>
      </c>
      <c r="Q8" s="105"/>
      <c r="R8" s="105"/>
    </row>
    <row r="9" spans="1:18" ht="21">
      <c r="A9" s="104" t="s">
        <v>47</v>
      </c>
      <c r="B9" s="104"/>
      <c r="D9" s="30" t="s">
        <v>104</v>
      </c>
      <c r="F9" s="30" t="s">
        <v>103</v>
      </c>
      <c r="H9" s="4" t="s">
        <v>29</v>
      </c>
      <c r="I9" s="3"/>
      <c r="J9" s="4" t="s">
        <v>40</v>
      </c>
      <c r="K9" s="46"/>
      <c r="L9" s="2" t="s">
        <v>104</v>
      </c>
      <c r="N9" s="2" t="s">
        <v>103</v>
      </c>
      <c r="P9" s="4" t="s">
        <v>29</v>
      </c>
      <c r="Q9" s="3"/>
      <c r="R9" s="4" t="s">
        <v>40</v>
      </c>
    </row>
    <row r="10" spans="1:18" ht="21.75" customHeight="1">
      <c r="A10" s="136" t="s">
        <v>14</v>
      </c>
      <c r="B10" s="136"/>
      <c r="D10" s="33">
        <f>'درآمد ناشی از تغییر قیمت اوراق'!I12</f>
        <v>20789842464</v>
      </c>
      <c r="E10" s="10"/>
      <c r="F10" s="11">
        <f>'درآمد ناشی از فروش'!I13</f>
        <v>-1483299054</v>
      </c>
      <c r="G10" s="10"/>
      <c r="H10" s="33">
        <f>D10+F10</f>
        <v>19306543410</v>
      </c>
      <c r="I10" s="10"/>
      <c r="J10" s="55">
        <f>H11/درآمدها!F12</f>
        <v>0.93994158950518225</v>
      </c>
      <c r="K10" s="56"/>
      <c r="L10" s="57" cm="1">
        <f t="array" ref="L10:M10">'درآمد ناشی از تغییر قیمت اوراق'!Q12:R12</f>
        <v>71673648306</v>
      </c>
      <c r="M10" s="10">
        <v>0</v>
      </c>
      <c r="N10" s="11" cm="1">
        <f t="array" ref="N10:O10">'درآمد ناشی از فروش'!Q13:R13</f>
        <v>9860153364</v>
      </c>
      <c r="O10" s="10">
        <v>0</v>
      </c>
      <c r="P10" s="11">
        <f>L10+N10</f>
        <v>81533801670</v>
      </c>
      <c r="Q10" s="10"/>
      <c r="R10" s="80">
        <v>65.02</v>
      </c>
    </row>
    <row r="11" spans="1:18" ht="21.75" customHeight="1" thickBot="1">
      <c r="A11" s="108" t="s">
        <v>15</v>
      </c>
      <c r="B11" s="108"/>
      <c r="D11" s="35">
        <f>SUM(D10)</f>
        <v>20789842464</v>
      </c>
      <c r="E11" s="10"/>
      <c r="F11" s="13">
        <f>SUM(F10)</f>
        <v>-1483299054</v>
      </c>
      <c r="G11" s="10"/>
      <c r="H11" s="35">
        <f>SUM(H10)</f>
        <v>19306543410</v>
      </c>
      <c r="I11" s="10"/>
      <c r="J11" s="58">
        <f>SUM(J10)</f>
        <v>0.93994158950518225</v>
      </c>
      <c r="K11" s="10"/>
      <c r="L11" s="13">
        <f>SUM(L10)</f>
        <v>71673648306</v>
      </c>
      <c r="M11" s="10"/>
      <c r="N11" s="13">
        <f>SUM(N10)</f>
        <v>9860153364</v>
      </c>
      <c r="O11" s="10"/>
      <c r="P11" s="13">
        <f>SUM(P10)</f>
        <v>81533801670</v>
      </c>
      <c r="Q11" s="10"/>
      <c r="R11" s="81">
        <f>SUM(R10)</f>
        <v>65.02</v>
      </c>
    </row>
    <row r="16" spans="1:18">
      <c r="D16" s="31"/>
      <c r="F16" s="31"/>
      <c r="N16" s="31"/>
    </row>
    <row r="17" spans="8:16">
      <c r="L17" s="31"/>
    </row>
    <row r="18" spans="8:16">
      <c r="H18" s="31"/>
      <c r="P18" s="31"/>
    </row>
  </sheetData>
  <mergeCells count="10">
    <mergeCell ref="A11:B11"/>
    <mergeCell ref="H8:J8"/>
    <mergeCell ref="P8:R8"/>
    <mergeCell ref="A9:B9"/>
    <mergeCell ref="A10:B10"/>
    <mergeCell ref="A1:R1"/>
    <mergeCell ref="A2:R2"/>
    <mergeCell ref="A3:R3"/>
    <mergeCell ref="D7:J7"/>
    <mergeCell ref="A5:R5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سود سپرده بانکی</vt:lpstr>
      <vt:lpstr>درآمد ناشی از فروش</vt:lpstr>
      <vt:lpstr>درآمد ناشی از تغییر قیمت اوراق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Khashayar Dadmanesh</dc:creator>
  <dc:description/>
  <cp:lastModifiedBy>Ayda Azimi</cp:lastModifiedBy>
  <dcterms:created xsi:type="dcterms:W3CDTF">2025-02-19T07:01:07Z</dcterms:created>
  <dcterms:modified xsi:type="dcterms:W3CDTF">2025-03-29T06:56:36Z</dcterms:modified>
</cp:coreProperties>
</file>