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CF9C1974-37E1-43AB-8B7B-517FE26E847B}" xr6:coauthVersionLast="47" xr6:coauthVersionMax="47" xr10:uidLastSave="{00000000-0000-0000-0000-000000000000}"/>
  <bookViews>
    <workbookView xWindow="-120" yWindow="-120" windowWidth="29040" windowHeight="15840" tabRatio="774" xr2:uid="{00000000-000D-0000-FFFF-FFFF00000000}"/>
  </bookViews>
  <sheets>
    <sheet name="جلد" sheetId="22" r:id="rId1"/>
    <sheet name="سهام" sheetId="2" r:id="rId2"/>
    <sheet name="واحدهای صندوق" sheetId="4" r:id="rId3"/>
    <sheet name="سپرده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ها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سایر درآمدها" sheetId="14" r:id="rId12"/>
  </sheets>
  <definedNames>
    <definedName name="_xlnm.Print_Area" localSheetId="0">جلد!$A$1:$C$25</definedName>
    <definedName name="_xlnm.Print_Area" localSheetId="10">'درآمد سپرده بانکی'!$A$1:$K$18</definedName>
    <definedName name="_xlnm.Print_Area" localSheetId="8">'درآمد سرمایه گذاری در سهام'!$A$1:$S$12</definedName>
    <definedName name="_xlnm.Print_Area" localSheetId="9">'درآمد سرمایه گذاری در صندوق'!$A$1:$R$20</definedName>
    <definedName name="_xlnm.Print_Area" localSheetId="6">'درآمد ناشی از تغییر قیمت اوراق'!$A$1:$R$17</definedName>
    <definedName name="_xlnm.Print_Area" localSheetId="5">'درآمد ناشی از فروش'!$A$1:$S$16</definedName>
    <definedName name="_xlnm.Print_Area" localSheetId="7">درآمدها!$A$1:$K$12</definedName>
    <definedName name="_xlnm.Print_Area" localSheetId="11">'سایر درآمدها'!$A$1:$G$12</definedName>
    <definedName name="_xlnm.Print_Area" localSheetId="3">سپرده!$A$1:$R$20</definedName>
    <definedName name="_xlnm.Print_Area" localSheetId="1">سهام!$A$1:$AB$13</definedName>
    <definedName name="_xlnm.Print_Area" localSheetId="4">'سود سپرده بانکی'!$A$1:$Q$18</definedName>
    <definedName name="_xlnm.Print_Area" localSheetId="2">'واحدهای صندوق'!$A$1:$AA$19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9" l="1"/>
  <c r="J9" i="18" l="1"/>
  <c r="J10" i="18"/>
  <c r="J11" i="18"/>
  <c r="J12" i="18"/>
  <c r="J13" i="18"/>
  <c r="J14" i="18"/>
  <c r="J15" i="18"/>
  <c r="J16" i="18"/>
  <c r="J17" i="18"/>
  <c r="J8" i="18"/>
  <c r="P9" i="18"/>
  <c r="P10" i="18"/>
  <c r="P11" i="18"/>
  <c r="P12" i="18"/>
  <c r="P13" i="18"/>
  <c r="P14" i="18"/>
  <c r="P15" i="18"/>
  <c r="P16" i="18"/>
  <c r="P17" i="18"/>
  <c r="P8" i="18"/>
  <c r="D12" i="14"/>
  <c r="F12" i="14"/>
  <c r="F11" i="8" s="1"/>
  <c r="F10" i="8"/>
  <c r="D18" i="13"/>
  <c r="H18" i="13"/>
  <c r="F9" i="8"/>
  <c r="F8" i="8"/>
  <c r="Q19" i="10"/>
  <c r="O19" i="10"/>
  <c r="O11" i="10"/>
  <c r="O12" i="10"/>
  <c r="O13" i="10"/>
  <c r="O14" i="10"/>
  <c r="O15" i="10"/>
  <c r="O16" i="10"/>
  <c r="O17" i="10"/>
  <c r="O18" i="10"/>
  <c r="O10" i="10"/>
  <c r="M19" i="10"/>
  <c r="M16" i="10" a="1"/>
  <c r="M16" i="10" s="1"/>
  <c r="M15" i="10" a="1"/>
  <c r="M15" i="10" s="1"/>
  <c r="M14" i="10" a="1"/>
  <c r="M14" i="10" s="1"/>
  <c r="M13" i="10" a="1"/>
  <c r="M13" i="10" s="1"/>
  <c r="M12" i="10" a="1"/>
  <c r="M12" i="10" s="1"/>
  <c r="M11" i="10" a="1"/>
  <c r="M11" i="10" s="1"/>
  <c r="M10" i="10" a="1"/>
  <c r="M10" i="10" s="1"/>
  <c r="K19" i="10"/>
  <c r="K18" i="10"/>
  <c r="K17" i="10"/>
  <c r="K16" i="10"/>
  <c r="K14" i="10"/>
  <c r="K13" i="10"/>
  <c r="K12" i="10"/>
  <c r="K11" i="10"/>
  <c r="K10" i="10"/>
  <c r="G19" i="10"/>
  <c r="G11" i="10"/>
  <c r="G12" i="10"/>
  <c r="G13" i="10"/>
  <c r="G14" i="10"/>
  <c r="G15" i="10"/>
  <c r="G16" i="10"/>
  <c r="G17" i="10"/>
  <c r="G18" i="10"/>
  <c r="G10" i="10"/>
  <c r="C19" i="10"/>
  <c r="E16" i="10"/>
  <c r="E14" i="10"/>
  <c r="E13" i="10"/>
  <c r="E12" i="10"/>
  <c r="E11" i="10"/>
  <c r="E10" i="10"/>
  <c r="C10" i="10"/>
  <c r="C18" i="10"/>
  <c r="C17" i="10"/>
  <c r="C16" i="10"/>
  <c r="C14" i="10"/>
  <c r="C13" i="10"/>
  <c r="C12" i="10"/>
  <c r="C11" i="10"/>
  <c r="R11" i="9"/>
  <c r="P10" i="9"/>
  <c r="P11" i="9" s="1"/>
  <c r="N10" i="9" a="1"/>
  <c r="N10" i="9" s="1"/>
  <c r="N11" i="9" s="1"/>
  <c r="L10" i="9"/>
  <c r="H11" i="9"/>
  <c r="F10" i="9"/>
  <c r="F11" i="9" s="1"/>
  <c r="D10" i="9"/>
  <c r="D11" i="9"/>
  <c r="L11" i="9"/>
  <c r="J12" i="8"/>
  <c r="F12" i="8" l="1"/>
  <c r="I14" i="10"/>
  <c r="J10" i="9"/>
  <c r="J11" i="9" s="1"/>
  <c r="I10" i="10"/>
  <c r="I18" i="10"/>
  <c r="I17" i="10"/>
  <c r="I11" i="10"/>
  <c r="I16" i="10"/>
  <c r="E19" i="10"/>
  <c r="H10" i="8" l="1"/>
  <c r="H8" i="8"/>
  <c r="H11" i="8"/>
  <c r="I15" i="10"/>
  <c r="H9" i="8"/>
  <c r="I12" i="10"/>
  <c r="I13" i="10"/>
  <c r="I19" i="10" s="1"/>
  <c r="H12" i="8" l="1"/>
  <c r="Q17" i="21"/>
  <c r="K17" i="21"/>
  <c r="I17" i="21"/>
  <c r="C17" i="21"/>
  <c r="O17" i="21" l="1"/>
  <c r="M17" i="21"/>
  <c r="G17" i="21"/>
  <c r="E17" i="21"/>
  <c r="C16" i="19"/>
  <c r="Q16" i="19"/>
  <c r="O16" i="19"/>
  <c r="M16" i="19"/>
  <c r="K16" i="19"/>
  <c r="I16" i="19"/>
  <c r="G16" i="19"/>
  <c r="E16" i="19"/>
  <c r="P18" i="18"/>
  <c r="N18" i="18"/>
  <c r="H18" i="18"/>
  <c r="F18" i="18"/>
  <c r="L18" i="18" l="1"/>
  <c r="Q19" i="7"/>
  <c r="M19" i="7"/>
  <c r="K19" i="7"/>
  <c r="O19" i="7"/>
  <c r="Z18" i="4"/>
  <c r="I19" i="7"/>
  <c r="X18" i="4"/>
  <c r="V18" i="4"/>
  <c r="R18" i="4"/>
  <c r="P18" i="4"/>
  <c r="N18" i="4"/>
  <c r="L18" i="4"/>
  <c r="J18" i="4"/>
  <c r="H18" i="4"/>
  <c r="F18" i="4"/>
  <c r="D18" i="4"/>
  <c r="E12" i="2"/>
  <c r="AA12" i="2"/>
  <c r="Y12" i="2"/>
  <c r="W12" i="2"/>
  <c r="U12" i="2"/>
  <c r="S12" i="2"/>
  <c r="Q12" i="2"/>
  <c r="O12" i="2"/>
  <c r="M12" i="2"/>
  <c r="K12" i="2"/>
  <c r="I12" i="2"/>
  <c r="G12" i="2"/>
  <c r="J18" i="1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<sst xmlns="http://schemas.openxmlformats.org/spreadsheetml/2006/main" count="332" uniqueCount="133">
  <si>
    <t>صندوق اختصاصی بازارگردانی سپنتا</t>
  </si>
  <si>
    <t>صورت وضعیت پرتفوی</t>
  </si>
  <si>
    <t>برای ماه منتهی به 1404/01/31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</si>
  <si>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</si>
  <si>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</si>
  <si>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</si>
  <si>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</si>
  <si>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</si>
  <si>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</si>
  <si>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</si>
  <si>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</si>
  <si>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</si>
  <si>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</si>
  <si>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</si>
  <si>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</si>
  <si>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</si>
  <si>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</si>
  <si>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</si>
  <si>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</si>
  <si>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</si>
  <si>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</si>
  <si>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</si>
  <si>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</si>
  <si>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</si>
  <si>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</si>
  <si>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</si>
  <si>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</si>
  <si>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صندوق س خاتم ایساتیس پویا-ثابت</t>
  </si>
  <si>
    <t>ص.س.د.ثابت ماه آفرید سپینود-د</t>
  </si>
  <si>
    <t>صندوق س.بخشی صنایع سورنا2-ب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</si>
  <si>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</si>
  <si>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</si>
  <si>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</si>
  <si>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</si>
  <si>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</si>
  <si>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</si>
  <si>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</si>
  <si>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</si>
  <si>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</si>
  <si>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سپرده کوتاه مدت بانک خاورمیانه نیایش 101310810707076715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</si>
  <si>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</si>
  <si>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</si>
  <si>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</si>
  <si>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</si>
  <si>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</si>
  <si>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</si>
  <si>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</si>
  <si>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</si>
  <si>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</si>
  <si>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سایر درآمدها</t>
  </si>
  <si>
    <t>سهام</t>
  </si>
  <si>
    <t>درآمد تغییر ارزش</t>
  </si>
  <si>
    <t>درآمد فروش</t>
  </si>
  <si>
    <t>صندوق س سپر سرمایه بیدار- ثابت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</si>
  <si>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</si>
  <si>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</si>
  <si>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</si>
  <si>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</si>
  <si>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</si>
  <si>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</si>
  <si>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</si>
  <si>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</si>
  <si>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</si>
  <si>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</si>
  <si>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</si>
  <si>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</si>
  <si>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</si>
  <si>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 xml:space="preserve">  1-1 سرمایه‌گذاری در سهام و حق تقدم سهام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</si>
  <si>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</si>
  <si>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</si>
  <si>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</si>
  <si>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 xml:space="preserve"> 120.9967.1600503.1</t>
  </si>
  <si>
    <t xml:space="preserve"> 120.9967.1600503.2</t>
  </si>
  <si>
    <t>سپرده بانکی نزد بانک خاورمیانه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</si>
  <si>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</si>
  <si>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</si>
  <si>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</si>
  <si>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</si>
  <si>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</si>
  <si>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</si>
  <si>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سپرده بانکی نزد بانک شهر</t>
  </si>
  <si>
    <t>700-1004371668</t>
  </si>
  <si>
    <t>120.3331.600503.1</t>
  </si>
  <si>
    <t>نوع سپرده</t>
  </si>
  <si>
    <t>تاریخ افتتاح حساب</t>
  </si>
  <si>
    <t>مشخصات حساب بانکی</t>
  </si>
  <si>
    <t>شماره حساب</t>
  </si>
  <si>
    <t xml:space="preserve">کوتاه مدت </t>
  </si>
  <si>
    <t>بلند مدت</t>
  </si>
  <si>
    <t>1402/10/11</t>
  </si>
  <si>
    <t>1403/10/23</t>
  </si>
  <si>
    <t>1403/02/24</t>
  </si>
  <si>
    <t>1403/03/12</t>
  </si>
  <si>
    <t>1403/04/11</t>
  </si>
  <si>
    <t>1403/05/20</t>
  </si>
  <si>
    <t>1403/10/30</t>
  </si>
  <si>
    <t>1403/11/13</t>
  </si>
  <si>
    <t>1403/07/30</t>
  </si>
  <si>
    <t>1403/10/24</t>
  </si>
  <si>
    <t>2-1-سود اوراق بهادار با درآمد ثابت و سپرده بانکی</t>
  </si>
  <si>
    <t>تاریخ دریافت سود</t>
  </si>
  <si>
    <t>تاریخ سررسید</t>
  </si>
  <si>
    <t>1403/12/28</t>
  </si>
  <si>
    <t>ندارد</t>
  </si>
  <si>
    <t>سپرده بلند مدت بانک گردشگری آپادانا 120.3331600503.1</t>
  </si>
  <si>
    <t>1403/12/05</t>
  </si>
  <si>
    <t>1406/10/05</t>
  </si>
  <si>
    <t>سود سپرده کوتاه مدت بانک شهر شعبه کامرانیه - 7001004371668</t>
  </si>
  <si>
    <t>1403/12/01</t>
  </si>
  <si>
    <t>بانک گردشگری شعبه آپادانا - 120.9967.1600503.2</t>
  </si>
  <si>
    <t>سود سپرده کوتاه مدت بانک خاورمیانه  نیایش 101310810707076509</t>
  </si>
  <si>
    <t>1403/11/30</t>
  </si>
  <si>
    <t>طی فروردین ماه</t>
  </si>
  <si>
    <t>از ابتدای سال مالی تا پایان فروردین ماه</t>
  </si>
  <si>
    <t>2-2-سود(زیان) حاصل از فروش اوراق بهادار</t>
  </si>
  <si>
    <t>از ابتدای سال مالی تاپایان فروردین ماه</t>
  </si>
  <si>
    <t>2-3-درآمد ناشی از تغییر قیمت اوراق بهادار</t>
  </si>
  <si>
    <t>3-درآمد حاصل از سرمایه گذاری ها</t>
  </si>
  <si>
    <t>یادداشت 3-2</t>
  </si>
  <si>
    <t>یادداشت 2-2</t>
  </si>
  <si>
    <t>3-1-درآمد حاصل از سرمایه­‌گذاری در سهام و حق تقدم سهام</t>
  </si>
  <si>
    <t>3-2-درآمد حاصل از سرمایه­گذاری در واحدهای صندوق سرمایه گذاری</t>
  </si>
  <si>
    <t>3-1</t>
  </si>
  <si>
    <t>3-3</t>
  </si>
  <si>
    <t>3-4</t>
  </si>
  <si>
    <t>3-3-درآمد حاصل از سرمایه­گذاری در سپرده بانکی و گواهی سپرده</t>
  </si>
  <si>
    <t>......</t>
  </si>
  <si>
    <t>120.9967.1600503.1</t>
  </si>
  <si>
    <t>120.333.1600503.1</t>
  </si>
  <si>
    <t>120.9967.1600503.2</t>
  </si>
  <si>
    <t>10-1310810707076509</t>
  </si>
  <si>
    <t xml:space="preserve"> 10-1310810707076715</t>
  </si>
  <si>
    <t>3-4-درآمد حاصل از سرمایه­گذاری در واحدهای صندوق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</si>
</sst>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_);[Red]\(0.00\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color rgb="FF000000"/>
      <name val="Arial"/>
      <family val="2"/>
    </font>
    <font>
      <sz val="11"/>
      <color rgb="FF262626"/>
      <name val="IRANSans"/>
    </font>
    <font>
      <sz val="12"/>
      <color theme="1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000000"/>
      <name val="Arial"/>
      <family val="2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3" fontId="7" fillId="0" borderId="2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2" fontId="7" fillId="0" borderId="2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11" fillId="0" borderId="0" xfId="2" applyNumberFormat="1" applyFont="1" applyFill="1" applyAlignment="1">
      <alignment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D92C-136A-4D36-AF1A-24AC5FB6A0B4}">
  <sheetPr>
    <tabColor theme="6" tint="0.39997558519241921"/>
  </sheetPr>
  <dimension ref="A5:C9"/>
  <sheetViews>
    <sheetView rightToLeft="1" tabSelected="1" view="pageBreakPreview" zoomScaleNormal="100" zoomScaleSheetLayoutView="100" workbookViewId="0">
      <selection activeCell="A25" sqref="A25"/>
    </sheetView>
  </sheetViews>
  <sheetFormatPr defaultRowHeight="12.75"/>
  <cols>
    <col min="1" max="1" width="24.85546875" customWidth="1"/>
    <col min="2" max="2" width="33.140625" customWidth="1"/>
    <col min="3" max="3" width="30.42578125" customWidth="1"/>
  </cols>
  <sheetData>
    <row r="5" spans="1:3">
      <c r="B5" s="53"/>
    </row>
    <row r="6" spans="1:3">
      <c r="B6" s="53"/>
    </row>
    <row r="7" spans="1:3" ht="25.5">
      <c r="A7" s="54" t="s">
        <v>0</v>
      </c>
      <c r="B7" s="54"/>
      <c r="C7" s="54"/>
    </row>
    <row r="8" spans="1:3" ht="25.5">
      <c r="A8" s="54" t="s">
        <v>1</v>
      </c>
      <c r="B8" s="54"/>
      <c r="C8" s="54"/>
    </row>
    <row r="9" spans="1:3" ht="25.5">
      <c r="A9" s="54" t="s">
        <v>2</v>
      </c>
      <c r="B9" s="54"/>
      <c r="C9" s="54"/>
    </row>
  </sheetData>
  <mergeCells count="4">
    <mergeCell ref="B5:B6"/>
    <mergeCell ref="A7:C7"/>
    <mergeCell ref="A8:C8"/>
    <mergeCell ref="A9:C9"/>
  </mergeCells>
  <pageMargins left="0.7" right="0.7" top="0.75" bottom="0.75" header="0.3" footer="0.3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Q26"/>
  <sheetViews>
    <sheetView rightToLeft="1" view="pageBreakPreview" topLeftCell="A3" zoomScaleNormal="100" zoomScaleSheetLayoutView="100" workbookViewId="0">
      <selection activeCell="E16" sqref="E16"/>
    </sheetView>
  </sheetViews>
  <sheetFormatPr defaultRowHeight="12.75"/>
  <cols>
    <col min="1" max="1" width="26.85546875" bestFit="1" customWidth="1"/>
    <col min="2" max="2" width="1.28515625" customWidth="1"/>
    <col min="3" max="3" width="15.42578125" bestFit="1" customWidth="1"/>
    <col min="4" max="4" width="1.28515625" customWidth="1"/>
    <col min="5" max="5" width="18.7109375" bestFit="1" customWidth="1"/>
    <col min="6" max="6" width="1.28515625" customWidth="1"/>
    <col min="7" max="7" width="17" bestFit="1" customWidth="1"/>
    <col min="8" max="8" width="1.28515625" customWidth="1"/>
    <col min="9" max="9" width="17.28515625" customWidth="1"/>
    <col min="10" max="10" width="1.140625" customWidth="1"/>
    <col min="11" max="11" width="14.28515625" customWidth="1"/>
    <col min="12" max="12" width="1.28515625" customWidth="1"/>
    <col min="13" max="13" width="16" bestFit="1" customWidth="1"/>
    <col min="14" max="14" width="1.28515625" customWidth="1"/>
    <col min="15" max="15" width="18.85546875" bestFit="1" customWidth="1"/>
    <col min="16" max="16" width="1.28515625" customWidth="1"/>
    <col min="17" max="17" width="17.28515625" bestFit="1" customWidth="1"/>
    <col min="18" max="18" width="0.28515625" customWidth="1"/>
  </cols>
  <sheetData>
    <row r="1" spans="1:1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/>
    <row r="5" spans="1:17" ht="30" customHeight="1">
      <c r="A5" s="60" t="s">
        <v>121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9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30" customHeight="1">
      <c r="A7" s="8"/>
      <c r="B7" s="8"/>
      <c r="C7" s="65" t="s">
        <v>112</v>
      </c>
      <c r="D7" s="65"/>
      <c r="E7" s="65"/>
      <c r="F7" s="65"/>
      <c r="G7" s="65"/>
      <c r="H7" s="65"/>
      <c r="I7" s="65"/>
      <c r="J7" s="38"/>
      <c r="K7" s="65" t="s">
        <v>113</v>
      </c>
      <c r="L7" s="65"/>
      <c r="M7" s="65"/>
      <c r="N7" s="65"/>
      <c r="O7" s="65"/>
      <c r="P7" s="65"/>
      <c r="Q7" s="65"/>
    </row>
    <row r="8" spans="1:17" ht="30" customHeight="1">
      <c r="A8" s="56" t="s">
        <v>19</v>
      </c>
      <c r="B8" s="8"/>
      <c r="C8" s="38" t="s">
        <v>51</v>
      </c>
      <c r="D8" s="18"/>
      <c r="E8" s="38" t="s">
        <v>52</v>
      </c>
      <c r="F8" s="18"/>
      <c r="G8" s="71" t="s">
        <v>16</v>
      </c>
      <c r="H8" s="71"/>
      <c r="I8" s="71"/>
      <c r="J8" s="46"/>
      <c r="K8" s="38" t="s">
        <v>51</v>
      </c>
      <c r="L8" s="18"/>
      <c r="M8" s="38" t="s">
        <v>52</v>
      </c>
      <c r="N8" s="18"/>
      <c r="O8" s="71" t="s">
        <v>16</v>
      </c>
      <c r="P8" s="71"/>
      <c r="Q8" s="71"/>
    </row>
    <row r="9" spans="1:17" ht="30" customHeight="1">
      <c r="A9" s="65"/>
      <c r="B9" s="38"/>
      <c r="C9" s="2" t="s">
        <v>118</v>
      </c>
      <c r="D9" s="8"/>
      <c r="E9" s="2" t="s">
        <v>119</v>
      </c>
      <c r="F9" s="8"/>
      <c r="G9" s="4" t="s">
        <v>31</v>
      </c>
      <c r="H9" s="18"/>
      <c r="I9" s="4" t="s">
        <v>43</v>
      </c>
      <c r="J9" s="38"/>
      <c r="K9" s="38" t="s">
        <v>118</v>
      </c>
      <c r="L9" s="8"/>
      <c r="M9" s="2" t="s">
        <v>119</v>
      </c>
      <c r="N9" s="8"/>
      <c r="O9" s="4" t="s">
        <v>31</v>
      </c>
      <c r="P9" s="18"/>
      <c r="Q9" s="4" t="s">
        <v>43</v>
      </c>
    </row>
    <row r="10" spans="1:17" ht="30" customHeight="1">
      <c r="A10" s="19" t="s">
        <v>25</v>
      </c>
      <c r="B10" s="19"/>
      <c r="C10" s="12">
        <f>'درآمد ناشی از تغییر قیمت اوراق'!I8</f>
        <v>4478459568</v>
      </c>
      <c r="D10" s="8"/>
      <c r="E10" s="12">
        <f>'درآمد ناشی از فروش'!I8</f>
        <v>1924363202</v>
      </c>
      <c r="F10" s="8"/>
      <c r="G10" s="12">
        <f>C10+E10</f>
        <v>6402822770</v>
      </c>
      <c r="H10" s="8"/>
      <c r="I10" s="29">
        <f>(G10/درآمدها!F$12)*100</f>
        <v>14.721633827095179</v>
      </c>
      <c r="J10" s="29"/>
      <c r="K10" s="12">
        <f>'درآمد ناشی از تغییر قیمت اوراق'!Q8</f>
        <v>3388604361</v>
      </c>
      <c r="L10" s="8"/>
      <c r="M10" s="12" cm="1">
        <f t="array" ref="M10:N10">'درآمد ناشی از فروش'!Q8:R8</f>
        <v>4999224084</v>
      </c>
      <c r="N10" s="8">
        <v>0</v>
      </c>
      <c r="O10" s="12">
        <f>K10+M10</f>
        <v>8387828445</v>
      </c>
      <c r="P10" s="8"/>
      <c r="Q10" s="29">
        <v>5.63</v>
      </c>
    </row>
    <row r="11" spans="1:17" ht="30" customHeight="1">
      <c r="A11" s="20" t="s">
        <v>28</v>
      </c>
      <c r="B11" s="20"/>
      <c r="C11" s="21">
        <f>'درآمد ناشی از تغییر قیمت اوراق'!I11</f>
        <v>35648152</v>
      </c>
      <c r="D11" s="8"/>
      <c r="E11" s="21">
        <f>'درآمد ناشی از فروش'!I10</f>
        <v>815059230</v>
      </c>
      <c r="F11" s="8"/>
      <c r="G11" s="21">
        <f t="shared" ref="G11:G18" si="0">C11+E11</f>
        <v>850707382</v>
      </c>
      <c r="H11" s="8"/>
      <c r="I11" s="32">
        <f>(G11/درآمدها!F$12)*100</f>
        <v>1.9559814509453901</v>
      </c>
      <c r="J11" s="32"/>
      <c r="K11" s="21">
        <f>'درآمد ناشی از تغییر قیمت اوراق'!Q11</f>
        <v>49136762</v>
      </c>
      <c r="L11" s="8"/>
      <c r="M11" s="21" cm="1">
        <f t="array" ref="M11:N11">'درآمد ناشی از فروش'!Q10:R10</f>
        <v>1937549312</v>
      </c>
      <c r="N11" s="8">
        <v>0</v>
      </c>
      <c r="O11" s="21">
        <f t="shared" ref="O11:O18" si="1">K11+M11</f>
        <v>1986686074</v>
      </c>
      <c r="P11" s="8"/>
      <c r="Q11" s="32">
        <v>1.33</v>
      </c>
    </row>
    <row r="12" spans="1:17" ht="30" customHeight="1">
      <c r="A12" s="20" t="s">
        <v>29</v>
      </c>
      <c r="B12" s="20"/>
      <c r="C12" s="21">
        <f>'درآمد ناشی از تغییر قیمت اوراق'!I14</f>
        <v>877971730</v>
      </c>
      <c r="D12" s="8"/>
      <c r="E12" s="48">
        <f>'درآمد ناشی از فروش'!I11</f>
        <v>-1645251701</v>
      </c>
      <c r="F12" s="8"/>
      <c r="G12" s="49">
        <f t="shared" si="0"/>
        <v>-767279971</v>
      </c>
      <c r="H12" s="8"/>
      <c r="I12" s="32">
        <f>(G12/درآمدها!F$12)*100</f>
        <v>-1.7641617114331294</v>
      </c>
      <c r="J12" s="32"/>
      <c r="K12" s="21">
        <f>'درآمد ناشی از تغییر قیمت اوراق'!Q14</f>
        <v>442528547</v>
      </c>
      <c r="L12" s="8"/>
      <c r="M12" s="50" cm="1">
        <f t="array" ref="M12:N12">'درآمد ناشی از فروش'!Q11:R11</f>
        <v>-1913721527</v>
      </c>
      <c r="N12" s="8">
        <v>0</v>
      </c>
      <c r="O12" s="49">
        <f t="shared" si="1"/>
        <v>-1471192980</v>
      </c>
      <c r="P12" s="8"/>
      <c r="Q12" s="47">
        <v>-0.99</v>
      </c>
    </row>
    <row r="13" spans="1:17" ht="30" customHeight="1">
      <c r="A13" s="20" t="s">
        <v>23</v>
      </c>
      <c r="B13" s="20"/>
      <c r="C13" s="21">
        <f>'درآمد ناشی از تغییر قیمت اوراق'!I16</f>
        <v>2260050863</v>
      </c>
      <c r="D13" s="8"/>
      <c r="E13" s="21">
        <f>'درآمد ناشی از فروش'!I12</f>
        <v>1597992587</v>
      </c>
      <c r="F13" s="8"/>
      <c r="G13" s="21">
        <f t="shared" si="0"/>
        <v>3858043450</v>
      </c>
      <c r="H13" s="8"/>
      <c r="I13" s="32">
        <f>(G13/درآمدها!F$12)*100</f>
        <v>8.8705724022286176</v>
      </c>
      <c r="J13" s="32"/>
      <c r="K13" s="21">
        <f>'درآمد ناشی از تغییر قیمت اوراق'!Q16</f>
        <v>2007021160</v>
      </c>
      <c r="L13" s="8"/>
      <c r="M13" s="21" cm="1">
        <f t="array" ref="M13:N13">'درآمد ناشی از فروش'!Q12:R12</f>
        <v>11458145951</v>
      </c>
      <c r="N13" s="8">
        <v>0</v>
      </c>
      <c r="O13" s="21">
        <f t="shared" si="1"/>
        <v>13465167111</v>
      </c>
      <c r="P13" s="8"/>
      <c r="Q13" s="32">
        <v>9.0399999999999991</v>
      </c>
    </row>
    <row r="14" spans="1:17" ht="30" customHeight="1">
      <c r="A14" s="20" t="s">
        <v>22</v>
      </c>
      <c r="B14" s="20"/>
      <c r="C14" s="21">
        <f>'درآمد ناشی از تغییر قیمت اوراق'!I15</f>
        <v>95502351</v>
      </c>
      <c r="D14" s="8"/>
      <c r="E14" s="21">
        <f>'درآمد ناشی از فروش'!I13</f>
        <v>2442466723</v>
      </c>
      <c r="F14" s="8"/>
      <c r="G14" s="21">
        <f t="shared" si="0"/>
        <v>2537969074</v>
      </c>
      <c r="H14" s="8"/>
      <c r="I14" s="32">
        <f>(G14/درآمدها!F$12)*100</f>
        <v>5.8354030267684314</v>
      </c>
      <c r="J14" s="32"/>
      <c r="K14" s="21">
        <f>'درآمد ناشی از تغییر قیمت اوراق'!Q15</f>
        <v>162348646</v>
      </c>
      <c r="L14" s="8"/>
      <c r="M14" s="21" cm="1">
        <f t="array" ref="M14:N14">'درآمد ناشی از فروش'!Q13:R13</f>
        <v>15425967086</v>
      </c>
      <c r="N14" s="8">
        <v>0</v>
      </c>
      <c r="O14" s="21">
        <f t="shared" si="1"/>
        <v>15588315732</v>
      </c>
      <c r="P14" s="8"/>
      <c r="Q14" s="32">
        <v>10.47</v>
      </c>
    </row>
    <row r="15" spans="1:17" ht="30" customHeight="1">
      <c r="A15" s="20" t="s">
        <v>53</v>
      </c>
      <c r="B15" s="20"/>
      <c r="C15" s="21">
        <v>0</v>
      </c>
      <c r="D15" s="8"/>
      <c r="E15" s="21">
        <v>0</v>
      </c>
      <c r="F15" s="8"/>
      <c r="G15" s="21">
        <f t="shared" si="0"/>
        <v>0</v>
      </c>
      <c r="H15" s="8"/>
      <c r="I15" s="32">
        <f>(G15/درآمدها!F$12)*100</f>
        <v>0</v>
      </c>
      <c r="J15" s="32"/>
      <c r="K15" s="21">
        <v>0</v>
      </c>
      <c r="L15" s="8"/>
      <c r="M15" s="21" cm="1">
        <f t="array" ref="M15:N15">'درآمد ناشی از فروش'!Q14:R14</f>
        <v>147362762</v>
      </c>
      <c r="N15" s="8">
        <v>0</v>
      </c>
      <c r="O15" s="21">
        <f t="shared" si="1"/>
        <v>147362762</v>
      </c>
      <c r="P15" s="8"/>
      <c r="Q15" s="32">
        <v>0.1</v>
      </c>
    </row>
    <row r="16" spans="1:17" ht="30" customHeight="1">
      <c r="A16" s="20" t="s">
        <v>26</v>
      </c>
      <c r="B16" s="20"/>
      <c r="C16" s="21">
        <f>'درآمد ناشی از تغییر قیمت اوراق'!I10</f>
        <v>39183550</v>
      </c>
      <c r="D16" s="8"/>
      <c r="E16" s="21">
        <f>'درآمد ناشی از فروش'!I9</f>
        <v>0</v>
      </c>
      <c r="F16" s="8"/>
      <c r="G16" s="21">
        <f t="shared" si="0"/>
        <v>39183550</v>
      </c>
      <c r="H16" s="8"/>
      <c r="I16" s="32">
        <f>(G16/درآمدها!F$12)*100</f>
        <v>9.0092432020522001E-2</v>
      </c>
      <c r="J16" s="32"/>
      <c r="K16" s="21">
        <f>'درآمد ناشی از تغییر قیمت اوراق'!Q10</f>
        <v>115808607</v>
      </c>
      <c r="L16" s="8"/>
      <c r="M16" s="21" cm="1">
        <f t="array" ref="M16:N16">'درآمد ناشی از فروش'!Q9:R9</f>
        <v>430830808</v>
      </c>
      <c r="N16" s="8">
        <v>0</v>
      </c>
      <c r="O16" s="21">
        <f t="shared" si="1"/>
        <v>546639415</v>
      </c>
      <c r="P16" s="8"/>
      <c r="Q16" s="32">
        <v>0.37</v>
      </c>
    </row>
    <row r="17" spans="1:17" ht="30" customHeight="1">
      <c r="A17" s="20" t="s">
        <v>24</v>
      </c>
      <c r="B17" s="20"/>
      <c r="C17" s="21">
        <f>'درآمد ناشی از تغییر قیمت اوراق'!I9</f>
        <v>267</v>
      </c>
      <c r="D17" s="8"/>
      <c r="E17" s="21">
        <v>0</v>
      </c>
      <c r="F17" s="8"/>
      <c r="G17" s="21">
        <f t="shared" si="0"/>
        <v>267</v>
      </c>
      <c r="H17" s="8"/>
      <c r="I17" s="32">
        <f>(G17/درآمدها!F$12)*100</f>
        <v>6.1389739698111502E-7</v>
      </c>
      <c r="J17" s="32"/>
      <c r="K17" s="21">
        <f>'درآمد ناشی از تغییر قیمت اوراق'!Q9</f>
        <v>1866</v>
      </c>
      <c r="L17" s="8"/>
      <c r="M17" s="21">
        <v>0</v>
      </c>
      <c r="N17" s="8"/>
      <c r="O17" s="21">
        <f t="shared" si="1"/>
        <v>1866</v>
      </c>
      <c r="P17" s="8"/>
      <c r="Q17" s="32">
        <v>0</v>
      </c>
    </row>
    <row r="18" spans="1:17" ht="30" customHeight="1">
      <c r="A18" s="22" t="s">
        <v>27</v>
      </c>
      <c r="B18" s="20"/>
      <c r="C18" s="23">
        <f>'درآمد ناشی از تغییر قیمت اوراق'!I13</f>
        <v>34446803</v>
      </c>
      <c r="D18" s="8"/>
      <c r="E18" s="23">
        <v>0</v>
      </c>
      <c r="F18" s="8"/>
      <c r="G18" s="23">
        <f t="shared" si="0"/>
        <v>34446803</v>
      </c>
      <c r="H18" s="8"/>
      <c r="I18" s="35">
        <f>(G18/درآمدها!F$12)*100</f>
        <v>7.9201508224798753E-2</v>
      </c>
      <c r="J18" s="32"/>
      <c r="K18" s="21">
        <f>'درآمد ناشی از تغییر قیمت اوراق'!Q13</f>
        <v>65472894</v>
      </c>
      <c r="L18" s="8"/>
      <c r="M18" s="23">
        <v>0</v>
      </c>
      <c r="N18" s="8"/>
      <c r="O18" s="23">
        <f t="shared" si="1"/>
        <v>65472894</v>
      </c>
      <c r="P18" s="8"/>
      <c r="Q18" s="35">
        <v>0.04</v>
      </c>
    </row>
    <row r="19" spans="1:17" ht="30" customHeight="1" thickBot="1">
      <c r="A19" s="5" t="s">
        <v>16</v>
      </c>
      <c r="B19" s="37"/>
      <c r="C19" s="9">
        <f>SUM(C10:C18)</f>
        <v>7821263284</v>
      </c>
      <c r="D19" s="8"/>
      <c r="E19" s="9">
        <f>SUM(E10:E18)</f>
        <v>5134630041</v>
      </c>
      <c r="F19" s="8"/>
      <c r="G19" s="9">
        <f>SUM(G10:G18)</f>
        <v>12955893325</v>
      </c>
      <c r="H19" s="8"/>
      <c r="I19" s="17">
        <f>SUM(I10:I18)</f>
        <v>29.78872354974721</v>
      </c>
      <c r="J19" s="32"/>
      <c r="K19" s="9">
        <f>SUM(K10:K18)</f>
        <v>6230922843</v>
      </c>
      <c r="L19" s="8"/>
      <c r="M19" s="9">
        <f>SUM(M10:M18)</f>
        <v>32485358476</v>
      </c>
      <c r="N19" s="8"/>
      <c r="O19" s="9">
        <f>SUM(O10:O18)</f>
        <v>38716281319</v>
      </c>
      <c r="P19" s="8"/>
      <c r="Q19" s="17">
        <f>SUM(Q10:Q18)</f>
        <v>25.99</v>
      </c>
    </row>
    <row r="20" spans="1:17" ht="13.5" thickTop="1">
      <c r="K20" s="10"/>
    </row>
    <row r="21" spans="1:17">
      <c r="C21" s="10"/>
      <c r="K21" s="10"/>
    </row>
    <row r="24" spans="1:17">
      <c r="C24" s="10"/>
    </row>
    <row r="25" spans="1:17">
      <c r="E25" s="10"/>
    </row>
    <row r="26" spans="1:17">
      <c r="C26" s="10"/>
      <c r="E26" s="10"/>
    </row>
  </sheetData>
  <mergeCells count="9">
    <mergeCell ref="A5:Q5"/>
    <mergeCell ref="G8:I8"/>
    <mergeCell ref="O8:Q8"/>
    <mergeCell ref="A1:Q1"/>
    <mergeCell ref="A2:Q2"/>
    <mergeCell ref="A3:Q3"/>
    <mergeCell ref="C7:I7"/>
    <mergeCell ref="K7:Q7"/>
    <mergeCell ref="A8:A9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J23"/>
  <sheetViews>
    <sheetView rightToLeft="1" view="pageBreakPreview" topLeftCell="A3" zoomScale="90" zoomScaleNormal="70" zoomScaleSheetLayoutView="90" workbookViewId="0">
      <selection activeCell="H24" sqref="H24"/>
    </sheetView>
  </sheetViews>
  <sheetFormatPr defaultRowHeight="12.75"/>
  <cols>
    <col min="1" max="1" width="33.85546875" customWidth="1"/>
    <col min="2" max="2" width="1.5703125" customWidth="1"/>
    <col min="3" max="3" width="33.7109375" customWidth="1"/>
    <col min="4" max="4" width="19.42578125" customWidth="1"/>
    <col min="5" max="5" width="1.28515625" customWidth="1"/>
    <col min="6" max="6" width="15" customWidth="1"/>
    <col min="7" max="7" width="1.28515625" customWidth="1"/>
    <col min="8" max="8" width="19.42578125" customWidth="1"/>
    <col min="9" max="9" width="1.28515625" customWidth="1"/>
    <col min="10" max="11" width="16.140625" customWidth="1"/>
  </cols>
  <sheetData>
    <row r="1" spans="1:1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5.5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5.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/>
    <row r="5" spans="1:10" ht="31.5" customHeight="1">
      <c r="A5" s="60" t="s">
        <v>125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31.5" customHeight="1">
      <c r="A6" s="8"/>
      <c r="B6" s="8"/>
      <c r="C6" s="8"/>
      <c r="D6" s="55" t="s">
        <v>112</v>
      </c>
      <c r="E6" s="55"/>
      <c r="F6" s="55"/>
      <c r="G6" s="8"/>
      <c r="H6" s="55" t="s">
        <v>113</v>
      </c>
      <c r="I6" s="55"/>
      <c r="J6" s="55"/>
    </row>
    <row r="7" spans="1:10" ht="36.75" customHeight="1">
      <c r="A7" s="72" t="s">
        <v>54</v>
      </c>
      <c r="B7" s="72"/>
      <c r="C7" s="72"/>
      <c r="D7" s="6" t="s">
        <v>55</v>
      </c>
      <c r="E7" s="18"/>
      <c r="F7" s="6" t="s">
        <v>56</v>
      </c>
      <c r="G7" s="8"/>
      <c r="H7" s="6" t="s">
        <v>55</v>
      </c>
      <c r="I7" s="18"/>
      <c r="J7" s="6" t="s">
        <v>56</v>
      </c>
    </row>
    <row r="8" spans="1:10" ht="39" customHeight="1">
      <c r="A8" s="20" t="s">
        <v>70</v>
      </c>
      <c r="B8" s="51"/>
      <c r="C8" s="20" t="s">
        <v>127</v>
      </c>
      <c r="D8" s="12">
        <v>13353</v>
      </c>
      <c r="E8" s="8"/>
      <c r="F8" s="29" t="s">
        <v>126</v>
      </c>
      <c r="G8" s="8"/>
      <c r="H8" s="12">
        <v>104960</v>
      </c>
      <c r="I8" s="8"/>
      <c r="J8" s="29" t="s">
        <v>126</v>
      </c>
    </row>
    <row r="9" spans="1:10" ht="39" customHeight="1">
      <c r="A9" s="20" t="s">
        <v>70</v>
      </c>
      <c r="B9" s="51"/>
      <c r="C9" s="20" t="s">
        <v>128</v>
      </c>
      <c r="D9" s="21">
        <v>499808064</v>
      </c>
      <c r="E9" s="8"/>
      <c r="F9" s="32" t="s">
        <v>126</v>
      </c>
      <c r="G9" s="8"/>
      <c r="H9" s="21">
        <v>1771920434</v>
      </c>
      <c r="I9" s="8"/>
      <c r="J9" s="32" t="s">
        <v>126</v>
      </c>
    </row>
    <row r="10" spans="1:10" ht="39" customHeight="1">
      <c r="A10" s="20" t="s">
        <v>73</v>
      </c>
      <c r="B10" s="51"/>
      <c r="C10" s="20" t="s">
        <v>74</v>
      </c>
      <c r="D10" s="21">
        <v>1444977</v>
      </c>
      <c r="E10" s="8"/>
      <c r="F10" s="32" t="s">
        <v>126</v>
      </c>
      <c r="G10" s="8"/>
      <c r="H10" s="21">
        <v>13134373</v>
      </c>
      <c r="I10" s="8"/>
      <c r="J10" s="32" t="s">
        <v>126</v>
      </c>
    </row>
    <row r="11" spans="1:10" ht="39" customHeight="1">
      <c r="A11" s="20" t="s">
        <v>73</v>
      </c>
      <c r="B11" s="51"/>
      <c r="C11" s="20" t="s">
        <v>75</v>
      </c>
      <c r="D11" s="21">
        <v>36510</v>
      </c>
      <c r="E11" s="8"/>
      <c r="F11" s="32" t="s">
        <v>126</v>
      </c>
      <c r="G11" s="8"/>
      <c r="H11" s="21">
        <v>251067</v>
      </c>
      <c r="I11" s="8"/>
      <c r="J11" s="32" t="s">
        <v>126</v>
      </c>
    </row>
    <row r="12" spans="1:10" ht="30.75" customHeight="1">
      <c r="A12" s="20" t="s">
        <v>73</v>
      </c>
      <c r="B12" s="51"/>
      <c r="C12" s="20" t="s">
        <v>76</v>
      </c>
      <c r="D12" s="21">
        <v>44295</v>
      </c>
      <c r="E12" s="8"/>
      <c r="F12" s="32" t="s">
        <v>126</v>
      </c>
      <c r="G12" s="8"/>
      <c r="H12" s="21">
        <v>2101996</v>
      </c>
      <c r="I12" s="8"/>
      <c r="J12" s="32" t="s">
        <v>126</v>
      </c>
    </row>
    <row r="13" spans="1:10" ht="39" customHeight="1">
      <c r="A13" s="20" t="s">
        <v>80</v>
      </c>
      <c r="B13" s="51"/>
      <c r="C13" s="20" t="s">
        <v>81</v>
      </c>
      <c r="D13" s="21">
        <v>41107</v>
      </c>
      <c r="E13" s="8"/>
      <c r="F13" s="32" t="s">
        <v>126</v>
      </c>
      <c r="G13" s="8"/>
      <c r="H13" s="21">
        <v>82214</v>
      </c>
      <c r="I13" s="8"/>
      <c r="J13" s="32"/>
    </row>
    <row r="14" spans="1:10" ht="30.75" customHeight="1">
      <c r="A14" s="20" t="s">
        <v>70</v>
      </c>
      <c r="B14" s="51"/>
      <c r="C14" s="20" t="s">
        <v>129</v>
      </c>
      <c r="D14" s="21">
        <v>17059</v>
      </c>
      <c r="E14" s="8"/>
      <c r="F14" s="32" t="s">
        <v>126</v>
      </c>
      <c r="G14" s="8"/>
      <c r="H14" s="21">
        <v>26442</v>
      </c>
      <c r="I14" s="8"/>
      <c r="J14" s="32"/>
    </row>
    <row r="15" spans="1:10" ht="33.75" customHeight="1">
      <c r="A15" s="20" t="s">
        <v>73</v>
      </c>
      <c r="B15" s="51"/>
      <c r="C15" s="20" t="s">
        <v>130</v>
      </c>
      <c r="D15" s="21">
        <v>32380</v>
      </c>
      <c r="E15" s="8"/>
      <c r="F15" s="32" t="s">
        <v>126</v>
      </c>
      <c r="G15" s="8"/>
      <c r="H15" s="21">
        <v>59493</v>
      </c>
      <c r="I15" s="8"/>
      <c r="J15" s="32"/>
    </row>
    <row r="16" spans="1:10" ht="32.25" customHeight="1">
      <c r="A16" s="20" t="s">
        <v>73</v>
      </c>
      <c r="B16" s="51"/>
      <c r="C16" s="20" t="s">
        <v>131</v>
      </c>
      <c r="D16" s="21">
        <v>6318</v>
      </c>
      <c r="E16" s="8"/>
      <c r="F16" s="32" t="s">
        <v>126</v>
      </c>
      <c r="G16" s="8"/>
      <c r="H16" s="21">
        <v>9597</v>
      </c>
      <c r="I16" s="8"/>
      <c r="J16" s="32"/>
    </row>
    <row r="17" spans="1:10" ht="30" customHeight="1">
      <c r="A17" s="22" t="s">
        <v>73</v>
      </c>
      <c r="B17" s="52"/>
      <c r="C17" s="22" t="s">
        <v>77</v>
      </c>
      <c r="D17" s="23">
        <v>482139</v>
      </c>
      <c r="E17" s="8"/>
      <c r="F17" s="35" t="s">
        <v>126</v>
      </c>
      <c r="G17" s="8"/>
      <c r="H17" s="23">
        <v>4857146</v>
      </c>
      <c r="I17" s="8"/>
      <c r="J17" s="35" t="s">
        <v>126</v>
      </c>
    </row>
    <row r="18" spans="1:10" ht="22.5" customHeight="1">
      <c r="A18" s="58" t="s">
        <v>16</v>
      </c>
      <c r="B18" s="58"/>
      <c r="C18" s="8"/>
      <c r="D18" s="9">
        <f>SUM(D8:D17)</f>
        <v>501926202</v>
      </c>
      <c r="E18" s="8"/>
      <c r="F18" s="9" t="s">
        <v>126</v>
      </c>
      <c r="G18" s="8"/>
      <c r="H18" s="9">
        <f>SUM(H8:H17)</f>
        <v>1792547722</v>
      </c>
      <c r="I18" s="8"/>
      <c r="J18" s="9" t="s">
        <v>126</v>
      </c>
    </row>
    <row r="20" spans="1:10">
      <c r="H20" s="10"/>
    </row>
    <row r="22" spans="1:10">
      <c r="H22" s="10"/>
    </row>
    <row r="23" spans="1:10">
      <c r="D23" s="10"/>
      <c r="H23" s="10"/>
    </row>
  </sheetData>
  <mergeCells count="8">
    <mergeCell ref="A18:B18"/>
    <mergeCell ref="A7:C7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2"/>
  <sheetViews>
    <sheetView rightToLeft="1" view="pageBreakPreview" zoomScaleNormal="100" zoomScaleSheetLayoutView="100" workbookViewId="0">
      <selection activeCell="D19" sqref="D1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4" t="s">
        <v>0</v>
      </c>
      <c r="B1" s="54"/>
      <c r="C1" s="54"/>
      <c r="D1" s="54"/>
      <c r="E1" s="54"/>
      <c r="F1" s="54"/>
    </row>
    <row r="2" spans="1:6" ht="21.75" customHeight="1">
      <c r="A2" s="54" t="s">
        <v>40</v>
      </c>
      <c r="B2" s="54"/>
      <c r="C2" s="54"/>
      <c r="D2" s="54"/>
      <c r="E2" s="54"/>
      <c r="F2" s="54"/>
    </row>
    <row r="3" spans="1:6" ht="21.75" customHeight="1">
      <c r="A3" s="54" t="s">
        <v>2</v>
      </c>
      <c r="B3" s="54"/>
      <c r="C3" s="54"/>
      <c r="D3" s="54"/>
      <c r="E3" s="54"/>
      <c r="F3" s="54"/>
    </row>
    <row r="4" spans="1:6" ht="14.45" customHeight="1"/>
    <row r="5" spans="1:6" ht="29.1" customHeight="1">
      <c r="A5" s="60" t="s">
        <v>132</v>
      </c>
      <c r="B5" s="60"/>
      <c r="C5" s="60"/>
      <c r="D5" s="60"/>
      <c r="E5" s="60"/>
      <c r="F5" s="60"/>
    </row>
    <row r="6" spans="1:6" ht="10.5" customHeight="1">
      <c r="A6" s="7"/>
      <c r="B6" s="7"/>
      <c r="C6" s="7"/>
      <c r="D6" s="7"/>
      <c r="E6" s="7"/>
      <c r="F6" s="7"/>
    </row>
    <row r="7" spans="1:6" ht="29.25" customHeight="1">
      <c r="A7" s="8"/>
      <c r="B7" s="8"/>
      <c r="C7" s="8"/>
      <c r="D7" s="2" t="s">
        <v>112</v>
      </c>
      <c r="E7" s="8"/>
      <c r="F7" s="2" t="s">
        <v>5</v>
      </c>
    </row>
    <row r="8" spans="1:6" ht="29.25" customHeight="1">
      <c r="A8" s="55" t="s">
        <v>49</v>
      </c>
      <c r="B8" s="55"/>
      <c r="C8" s="8"/>
      <c r="D8" s="4" t="s">
        <v>31</v>
      </c>
      <c r="E8" s="8"/>
      <c r="F8" s="4" t="s">
        <v>31</v>
      </c>
    </row>
    <row r="9" spans="1:6" ht="29.25" customHeight="1">
      <c r="A9" s="63" t="s">
        <v>49</v>
      </c>
      <c r="B9" s="63"/>
      <c r="C9" s="8"/>
      <c r="D9" s="12">
        <v>0</v>
      </c>
      <c r="E9" s="8"/>
      <c r="F9" s="12">
        <v>87148893</v>
      </c>
    </row>
    <row r="10" spans="1:6" ht="29.25" customHeight="1">
      <c r="A10" s="62" t="s">
        <v>57</v>
      </c>
      <c r="B10" s="62"/>
      <c r="C10" s="8"/>
      <c r="D10" s="21">
        <v>0</v>
      </c>
      <c r="E10" s="8"/>
      <c r="F10" s="21">
        <v>0</v>
      </c>
    </row>
    <row r="11" spans="1:6" ht="29.25" customHeight="1">
      <c r="A11" s="61" t="s">
        <v>58</v>
      </c>
      <c r="B11" s="61"/>
      <c r="C11" s="8"/>
      <c r="D11" s="23">
        <v>0</v>
      </c>
      <c r="E11" s="8"/>
      <c r="F11" s="23">
        <v>0</v>
      </c>
    </row>
    <row r="12" spans="1:6" ht="29.25" customHeight="1">
      <c r="A12" s="58" t="s">
        <v>16</v>
      </c>
      <c r="B12" s="58"/>
      <c r="C12" s="8"/>
      <c r="D12" s="9">
        <f>SUM(D9:D11)</f>
        <v>0</v>
      </c>
      <c r="E12" s="8"/>
      <c r="F12" s="9">
        <f>SUM(F9:F11)</f>
        <v>87148893</v>
      </c>
    </row>
  </sheetData>
  <mergeCells count="9">
    <mergeCell ref="A9:B9"/>
    <mergeCell ref="A10:B10"/>
    <mergeCell ref="A11:B11"/>
    <mergeCell ref="A12:B12"/>
    <mergeCell ref="A1:F1"/>
    <mergeCell ref="A2:F2"/>
    <mergeCell ref="A3:F3"/>
    <mergeCell ref="A8:B8"/>
    <mergeCell ref="A5:F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A20"/>
  <sheetViews>
    <sheetView rightToLeft="1" view="pageBreakPreview" zoomScaleNormal="100" zoomScaleSheetLayoutView="100" workbookViewId="0">
      <selection activeCell="A12" sqref="A12:C12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0.85546875" bestFit="1" customWidth="1"/>
    <col min="6" max="6" width="1.28515625" customWidth="1"/>
    <col min="7" max="7" width="14.710937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2.85546875" bestFit="1" customWidth="1"/>
    <col min="14" max="14" width="1.28515625" customWidth="1"/>
    <col min="15" max="15" width="9.7109375" bestFit="1" customWidth="1"/>
    <col min="16" max="16" width="1.28515625" customWidth="1"/>
    <col min="17" max="17" width="13.7109375" bestFit="1" customWidth="1"/>
    <col min="18" max="18" width="1.28515625" customWidth="1"/>
    <col min="19" max="19" width="10.85546875" bestFit="1" customWidth="1"/>
    <col min="20" max="20" width="1.28515625" customWidth="1"/>
    <col min="21" max="21" width="16.140625" bestFit="1" customWidth="1"/>
    <col min="22" max="22" width="1.28515625" customWidth="1"/>
    <col min="23" max="23" width="14.855468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6.75" customHeight="1">
      <c r="A5" s="60" t="s">
        <v>66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24">
      <c r="A6" s="60" t="s">
        <v>67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1"/>
      <c r="Z7" s="7"/>
      <c r="AA7" s="7"/>
    </row>
    <row r="8" spans="1:27" ht="36" customHeight="1">
      <c r="E8" s="55" t="s">
        <v>3</v>
      </c>
      <c r="F8" s="55"/>
      <c r="G8" s="55"/>
      <c r="H8" s="55"/>
      <c r="I8" s="55"/>
      <c r="K8" s="55" t="s">
        <v>4</v>
      </c>
      <c r="L8" s="55"/>
      <c r="M8" s="55"/>
      <c r="N8" s="55"/>
      <c r="O8" s="55"/>
      <c r="P8" s="55"/>
      <c r="Q8" s="55"/>
      <c r="S8" s="55" t="s">
        <v>5</v>
      </c>
      <c r="T8" s="55"/>
      <c r="U8" s="55"/>
      <c r="V8" s="55"/>
      <c r="W8" s="55"/>
      <c r="X8" s="55"/>
      <c r="Y8" s="55"/>
      <c r="Z8" s="55"/>
      <c r="AA8" s="55"/>
    </row>
    <row r="9" spans="1:27" ht="36" customHeight="1">
      <c r="E9" s="3"/>
      <c r="F9" s="3"/>
      <c r="G9" s="3"/>
      <c r="H9" s="3"/>
      <c r="I9" s="3"/>
      <c r="K9" s="59" t="s">
        <v>6</v>
      </c>
      <c r="L9" s="59"/>
      <c r="M9" s="59"/>
      <c r="N9" s="3"/>
      <c r="O9" s="59" t="s">
        <v>7</v>
      </c>
      <c r="P9" s="59"/>
      <c r="Q9" s="59"/>
      <c r="S9" s="3"/>
      <c r="T9" s="3"/>
      <c r="U9" s="3"/>
      <c r="V9" s="3"/>
      <c r="W9" s="3"/>
      <c r="X9" s="3"/>
      <c r="Y9" s="3"/>
      <c r="Z9" s="3"/>
      <c r="AA9" s="3"/>
    </row>
    <row r="10" spans="1:27" ht="36" customHeight="1">
      <c r="A10" s="55" t="s">
        <v>8</v>
      </c>
      <c r="B10" s="55"/>
      <c r="C10" s="55"/>
      <c r="D10" s="56" t="s">
        <v>9</v>
      </c>
      <c r="E10" s="55"/>
      <c r="G10" s="2" t="s">
        <v>10</v>
      </c>
      <c r="I10" s="2" t="s">
        <v>11</v>
      </c>
      <c r="K10" s="4" t="s">
        <v>9</v>
      </c>
      <c r="L10" s="3"/>
      <c r="M10" s="4" t="s">
        <v>10</v>
      </c>
      <c r="O10" s="4" t="s">
        <v>9</v>
      </c>
      <c r="P10" s="3"/>
      <c r="Q10" s="4" t="s">
        <v>12</v>
      </c>
      <c r="S10" s="2" t="s">
        <v>9</v>
      </c>
      <c r="U10" s="2" t="s">
        <v>13</v>
      </c>
      <c r="W10" s="2" t="s">
        <v>10</v>
      </c>
      <c r="Y10" s="2" t="s">
        <v>11</v>
      </c>
      <c r="AA10" s="2" t="s">
        <v>14</v>
      </c>
    </row>
    <row r="11" spans="1:27" ht="33.75" customHeight="1">
      <c r="A11" s="57" t="s">
        <v>15</v>
      </c>
      <c r="B11" s="57"/>
      <c r="C11" s="57"/>
      <c r="E11" s="12">
        <v>17934186</v>
      </c>
      <c r="F11" s="8"/>
      <c r="G11" s="13">
        <v>71006310986</v>
      </c>
      <c r="H11" s="8"/>
      <c r="I11" s="13">
        <v>146231737112.10199</v>
      </c>
      <c r="J11" s="8"/>
      <c r="K11" s="13">
        <v>11011991</v>
      </c>
      <c r="L11" s="8"/>
      <c r="M11" s="13">
        <v>0</v>
      </c>
      <c r="N11" s="8"/>
      <c r="O11" s="14">
        <v>-315000</v>
      </c>
      <c r="P11" s="8"/>
      <c r="Q11" s="13">
        <v>2949356798</v>
      </c>
      <c r="R11" s="8"/>
      <c r="S11" s="13">
        <v>28631177</v>
      </c>
      <c r="T11" s="8"/>
      <c r="U11" s="13">
        <v>6055</v>
      </c>
      <c r="V11" s="8"/>
      <c r="W11" s="13">
        <v>69759140473</v>
      </c>
      <c r="X11" s="8"/>
      <c r="Y11" s="13">
        <v>173230021784.681</v>
      </c>
      <c r="Z11" s="8"/>
      <c r="AA11" s="15">
        <v>27.12</v>
      </c>
    </row>
    <row r="12" spans="1:27" ht="36" customHeight="1" thickBot="1">
      <c r="A12" s="58" t="s">
        <v>16</v>
      </c>
      <c r="B12" s="58"/>
      <c r="C12" s="58"/>
      <c r="E12" s="9">
        <f>SUM(E11)</f>
        <v>17934186</v>
      </c>
      <c r="F12" s="8"/>
      <c r="G12" s="9">
        <f>SUM(G11)</f>
        <v>71006310986</v>
      </c>
      <c r="H12" s="8"/>
      <c r="I12" s="9">
        <f>SUM(I11)</f>
        <v>146231737112.10199</v>
      </c>
      <c r="J12" s="8"/>
      <c r="K12" s="9">
        <f>SUM(K11)</f>
        <v>11011991</v>
      </c>
      <c r="L12" s="8"/>
      <c r="M12" s="9">
        <f>SUM(M11)</f>
        <v>0</v>
      </c>
      <c r="N12" s="8"/>
      <c r="O12" s="16">
        <f>SUM(O11)</f>
        <v>-315000</v>
      </c>
      <c r="P12" s="8"/>
      <c r="Q12" s="9">
        <f>SUM(Q11)</f>
        <v>2949356798</v>
      </c>
      <c r="R12" s="8"/>
      <c r="S12" s="9">
        <f>SUM(S11)</f>
        <v>28631177</v>
      </c>
      <c r="T12" s="8"/>
      <c r="U12" s="9">
        <f>SUM(U11)</f>
        <v>6055</v>
      </c>
      <c r="V12" s="8"/>
      <c r="W12" s="9">
        <f>SUM(W11)</f>
        <v>69759140473</v>
      </c>
      <c r="X12" s="8"/>
      <c r="Y12" s="9">
        <f>SUM(Y11)</f>
        <v>173230021784.681</v>
      </c>
      <c r="Z12" s="8"/>
      <c r="AA12" s="17">
        <f>SUM(AA11)</f>
        <v>27.12</v>
      </c>
    </row>
    <row r="13" spans="1:27" ht="13.5" thickTop="1"/>
    <row r="14" spans="1:27">
      <c r="E14" s="10"/>
    </row>
    <row r="15" spans="1:27">
      <c r="E15" s="10"/>
    </row>
    <row r="16" spans="1:27" ht="14.25">
      <c r="E16" s="10"/>
      <c r="Y16" s="11"/>
    </row>
    <row r="19" spans="21:21">
      <c r="U19" s="10"/>
    </row>
    <row r="20" spans="21:21">
      <c r="U20" s="10"/>
    </row>
  </sheetData>
  <mergeCells count="14">
    <mergeCell ref="K8:Q8"/>
    <mergeCell ref="S8:AA8"/>
    <mergeCell ref="K9:M9"/>
    <mergeCell ref="O9:Q9"/>
    <mergeCell ref="A1:AA1"/>
    <mergeCell ref="A2:AA2"/>
    <mergeCell ref="A3:AA3"/>
    <mergeCell ref="A5:AA5"/>
    <mergeCell ref="A6:AA6"/>
    <mergeCell ref="A10:C10"/>
    <mergeCell ref="D10:E10"/>
    <mergeCell ref="A11:C11"/>
    <mergeCell ref="A12:C12"/>
    <mergeCell ref="E8:I8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C24"/>
  <sheetViews>
    <sheetView rightToLeft="1" view="pageBreakPreview" zoomScaleNormal="100" zoomScaleSheetLayoutView="100" workbookViewId="0">
      <selection activeCell="N14" sqref="N14"/>
    </sheetView>
  </sheetViews>
  <sheetFormatPr defaultRowHeight="12.75"/>
  <cols>
    <col min="1" max="1" width="6.140625" bestFit="1" customWidth="1"/>
    <col min="2" max="2" width="20" customWidth="1"/>
    <col min="3" max="3" width="1.42578125" customWidth="1"/>
    <col min="4" max="4" width="10.42578125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.140625" customWidth="1"/>
    <col min="11" max="11" width="1.28515625" customWidth="1"/>
    <col min="12" max="12" width="17.85546875" bestFit="1" customWidth="1"/>
    <col min="13" max="13" width="1.28515625" customWidth="1"/>
    <col min="14" max="14" width="13.5703125" bestFit="1" customWidth="1"/>
    <col min="15" max="15" width="1.28515625" customWidth="1"/>
    <col min="16" max="16" width="17.7109375" bestFit="1" customWidth="1"/>
    <col min="17" max="17" width="1.28515625" customWidth="1"/>
    <col min="18" max="18" width="15.5703125" customWidth="1"/>
    <col min="19" max="19" width="1.28515625" customWidth="1"/>
    <col min="20" max="20" width="22.28515625" bestFit="1" customWidth="1"/>
    <col min="21" max="21" width="1.28515625" customWidth="1"/>
    <col min="22" max="22" width="16" bestFit="1" customWidth="1"/>
    <col min="23" max="23" width="1.28515625" customWidth="1"/>
    <col min="24" max="24" width="16.140625" bestFit="1" customWidth="1"/>
    <col min="25" max="25" width="1.28515625" customWidth="1"/>
    <col min="26" max="26" width="18.28515625" bestFit="1" customWidth="1"/>
    <col min="27" max="27" width="0.28515625" customWidth="1"/>
    <col min="28" max="28" width="9.5703125" bestFit="1" customWidth="1"/>
  </cols>
  <sheetData>
    <row r="1" spans="1:29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9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9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9" ht="9" customHeight="1"/>
    <row r="5" spans="1:29" ht="24">
      <c r="A5" s="60" t="s">
        <v>68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9" ht="9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9" ht="33.75" customHeight="1">
      <c r="A7" s="8"/>
      <c r="B7" s="8"/>
      <c r="C7" s="8"/>
      <c r="D7" s="55" t="s">
        <v>3</v>
      </c>
      <c r="E7" s="55"/>
      <c r="F7" s="55"/>
      <c r="G7" s="55"/>
      <c r="H7" s="55"/>
      <c r="I7" s="8"/>
      <c r="J7" s="55" t="s">
        <v>4</v>
      </c>
      <c r="K7" s="55"/>
      <c r="L7" s="55"/>
      <c r="M7" s="55"/>
      <c r="N7" s="55"/>
      <c r="O7" s="55"/>
      <c r="P7" s="55"/>
      <c r="Q7" s="8"/>
      <c r="R7" s="55" t="s">
        <v>5</v>
      </c>
      <c r="S7" s="55"/>
      <c r="T7" s="55"/>
      <c r="U7" s="55"/>
      <c r="V7" s="55"/>
      <c r="W7" s="55"/>
      <c r="X7" s="55"/>
      <c r="Y7" s="55"/>
      <c r="Z7" s="55"/>
    </row>
    <row r="8" spans="1:29" ht="33.75" customHeight="1">
      <c r="A8" s="8"/>
      <c r="B8" s="8"/>
      <c r="C8" s="8"/>
      <c r="D8" s="18"/>
      <c r="E8" s="18"/>
      <c r="F8" s="18"/>
      <c r="G8" s="18"/>
      <c r="H8" s="18"/>
      <c r="I8" s="8"/>
      <c r="J8" s="59" t="s">
        <v>17</v>
      </c>
      <c r="K8" s="59"/>
      <c r="L8" s="59"/>
      <c r="M8" s="18"/>
      <c r="N8" s="59" t="s">
        <v>18</v>
      </c>
      <c r="O8" s="59"/>
      <c r="P8" s="59"/>
      <c r="Q8" s="8"/>
      <c r="R8" s="18"/>
      <c r="S8" s="18"/>
      <c r="T8" s="18"/>
      <c r="U8" s="18"/>
      <c r="V8" s="18"/>
      <c r="W8" s="18"/>
      <c r="X8" s="18"/>
      <c r="Y8" s="18"/>
      <c r="Z8" s="18"/>
    </row>
    <row r="9" spans="1:29" ht="30" customHeight="1">
      <c r="A9" s="55" t="s">
        <v>19</v>
      </c>
      <c r="B9" s="55"/>
      <c r="C9" s="24"/>
      <c r="D9" s="24" t="s">
        <v>20</v>
      </c>
      <c r="E9" s="8"/>
      <c r="F9" s="2" t="s">
        <v>10</v>
      </c>
      <c r="G9" s="8"/>
      <c r="H9" s="2" t="s">
        <v>11</v>
      </c>
      <c r="I9" s="8"/>
      <c r="J9" s="4" t="s">
        <v>9</v>
      </c>
      <c r="K9" s="18"/>
      <c r="L9" s="4" t="s">
        <v>10</v>
      </c>
      <c r="M9" s="8"/>
      <c r="N9" s="4" t="s">
        <v>9</v>
      </c>
      <c r="O9" s="18"/>
      <c r="P9" s="4" t="s">
        <v>12</v>
      </c>
      <c r="Q9" s="8"/>
      <c r="R9" s="2" t="s">
        <v>9</v>
      </c>
      <c r="S9" s="8"/>
      <c r="T9" s="2" t="s">
        <v>21</v>
      </c>
      <c r="U9" s="8"/>
      <c r="V9" s="2" t="s">
        <v>10</v>
      </c>
      <c r="W9" s="8"/>
      <c r="X9" s="2" t="s">
        <v>11</v>
      </c>
      <c r="Y9" s="8"/>
      <c r="Z9" s="2" t="s">
        <v>14</v>
      </c>
    </row>
    <row r="10" spans="1:29" ht="30" customHeight="1">
      <c r="A10" s="63" t="s">
        <v>22</v>
      </c>
      <c r="B10" s="63"/>
      <c r="C10" s="21">
        <v>1810073</v>
      </c>
      <c r="D10" s="21">
        <v>1810073</v>
      </c>
      <c r="E10" s="8"/>
      <c r="F10" s="12">
        <v>24315732706</v>
      </c>
      <c r="G10" s="8"/>
      <c r="H10" s="27">
        <v>24382579001.9981</v>
      </c>
      <c r="I10" s="8"/>
      <c r="J10" s="12">
        <v>199549386</v>
      </c>
      <c r="K10" s="8"/>
      <c r="L10" s="12">
        <v>2738961395883</v>
      </c>
      <c r="M10" s="8"/>
      <c r="N10" s="28">
        <v>-179667481</v>
      </c>
      <c r="O10" s="8"/>
      <c r="P10" s="12">
        <v>2466326961511</v>
      </c>
      <c r="Q10" s="8"/>
      <c r="R10" s="12">
        <v>21691978</v>
      </c>
      <c r="S10" s="8"/>
      <c r="T10" s="12">
        <v>13810</v>
      </c>
      <c r="U10" s="8"/>
      <c r="V10" s="12">
        <v>299392633801</v>
      </c>
      <c r="W10" s="8"/>
      <c r="X10" s="12">
        <v>299554982446.89301</v>
      </c>
      <c r="Y10" s="8"/>
      <c r="Z10" s="29">
        <v>46.9</v>
      </c>
      <c r="AB10" s="25"/>
      <c r="AC10" s="26"/>
    </row>
    <row r="11" spans="1:29" ht="30" customHeight="1">
      <c r="A11" s="62" t="s">
        <v>23</v>
      </c>
      <c r="B11" s="62"/>
      <c r="C11" s="21">
        <v>1571684</v>
      </c>
      <c r="D11" s="21">
        <v>1571684</v>
      </c>
      <c r="E11" s="8"/>
      <c r="F11" s="21">
        <v>19042176859</v>
      </c>
      <c r="G11" s="8"/>
      <c r="H11" s="30">
        <v>18789147156.617199</v>
      </c>
      <c r="I11" s="8"/>
      <c r="J11" s="21">
        <v>6641330</v>
      </c>
      <c r="K11" s="8"/>
      <c r="L11" s="21">
        <v>85234549278</v>
      </c>
      <c r="M11" s="8"/>
      <c r="N11" s="31">
        <v>-5361716</v>
      </c>
      <c r="O11" s="8"/>
      <c r="P11" s="21">
        <v>69007739943</v>
      </c>
      <c r="Q11" s="8"/>
      <c r="R11" s="21">
        <v>2851298</v>
      </c>
      <c r="S11" s="8"/>
      <c r="T11" s="21">
        <v>13650</v>
      </c>
      <c r="U11" s="8"/>
      <c r="V11" s="21">
        <v>36866978781</v>
      </c>
      <c r="W11" s="8"/>
      <c r="X11" s="21">
        <v>38873999941.481201</v>
      </c>
      <c r="Y11" s="8"/>
      <c r="Z11" s="32">
        <v>6.09</v>
      </c>
      <c r="AB11" s="25"/>
      <c r="AC11" s="26"/>
    </row>
    <row r="12" spans="1:29" ht="30" customHeight="1">
      <c r="A12" s="62" t="s">
        <v>24</v>
      </c>
      <c r="B12" s="62"/>
      <c r="C12" s="21">
        <v>1</v>
      </c>
      <c r="D12" s="21">
        <v>1</v>
      </c>
      <c r="E12" s="8"/>
      <c r="F12" s="21">
        <v>10339</v>
      </c>
      <c r="G12" s="8"/>
      <c r="H12" s="30">
        <v>12251.702375000001</v>
      </c>
      <c r="I12" s="8"/>
      <c r="J12" s="21">
        <v>0</v>
      </c>
      <c r="K12" s="8"/>
      <c r="L12" s="21">
        <v>0</v>
      </c>
      <c r="M12" s="8"/>
      <c r="N12" s="31">
        <v>0</v>
      </c>
      <c r="O12" s="8"/>
      <c r="P12" s="21">
        <v>0</v>
      </c>
      <c r="Q12" s="8"/>
      <c r="R12" s="21">
        <v>1</v>
      </c>
      <c r="S12" s="8"/>
      <c r="T12" s="21">
        <v>12520</v>
      </c>
      <c r="U12" s="8"/>
      <c r="V12" s="21">
        <v>10339</v>
      </c>
      <c r="W12" s="8"/>
      <c r="X12" s="21">
        <v>12517.6525</v>
      </c>
      <c r="Y12" s="8"/>
      <c r="Z12" s="32">
        <v>0</v>
      </c>
      <c r="AB12" s="25"/>
      <c r="AC12" s="26"/>
    </row>
    <row r="13" spans="1:29" ht="30" customHeight="1">
      <c r="A13" s="62" t="s">
        <v>25</v>
      </c>
      <c r="B13" s="62"/>
      <c r="C13" s="21">
        <v>3847929</v>
      </c>
      <c r="D13" s="21">
        <v>3847929</v>
      </c>
      <c r="E13" s="8"/>
      <c r="F13" s="21">
        <v>68343373477</v>
      </c>
      <c r="G13" s="8"/>
      <c r="H13" s="30">
        <v>67253518272.990196</v>
      </c>
      <c r="I13" s="8"/>
      <c r="J13" s="21">
        <v>572456</v>
      </c>
      <c r="K13" s="8"/>
      <c r="L13" s="21">
        <v>10694560468</v>
      </c>
      <c r="M13" s="8"/>
      <c r="N13" s="31">
        <v>-2596950</v>
      </c>
      <c r="O13" s="8"/>
      <c r="P13" s="21">
        <v>48087747035</v>
      </c>
      <c r="Q13" s="8"/>
      <c r="R13" s="21">
        <v>1823435</v>
      </c>
      <c r="S13" s="8"/>
      <c r="T13" s="21">
        <v>19892</v>
      </c>
      <c r="U13" s="8"/>
      <c r="V13" s="21">
        <v>32874550113</v>
      </c>
      <c r="W13" s="8"/>
      <c r="X13" s="21">
        <v>36263154474.857697</v>
      </c>
      <c r="Y13" s="8"/>
      <c r="Z13" s="32">
        <v>5.68</v>
      </c>
      <c r="AB13" s="25"/>
      <c r="AC13" s="26"/>
    </row>
    <row r="14" spans="1:29" ht="30" customHeight="1">
      <c r="A14" s="62" t="s">
        <v>26</v>
      </c>
      <c r="B14" s="62"/>
      <c r="C14" s="21">
        <v>37006</v>
      </c>
      <c r="D14" s="21">
        <v>37006</v>
      </c>
      <c r="E14" s="8"/>
      <c r="F14" s="21">
        <v>488607802</v>
      </c>
      <c r="G14" s="8"/>
      <c r="H14" s="30">
        <v>573707445.68075001</v>
      </c>
      <c r="I14" s="8"/>
      <c r="J14" s="21">
        <v>186394</v>
      </c>
      <c r="K14" s="8"/>
      <c r="L14" s="21">
        <v>2940513217</v>
      </c>
      <c r="M14" s="8"/>
      <c r="N14" s="31">
        <v>0</v>
      </c>
      <c r="O14" s="8"/>
      <c r="P14" s="21">
        <v>0</v>
      </c>
      <c r="Q14" s="8"/>
      <c r="R14" s="21">
        <v>223400</v>
      </c>
      <c r="S14" s="8"/>
      <c r="T14" s="21">
        <v>15909</v>
      </c>
      <c r="U14" s="8"/>
      <c r="V14" s="21">
        <v>3429121019</v>
      </c>
      <c r="W14" s="8"/>
      <c r="X14" s="21">
        <v>3553404211.7624998</v>
      </c>
      <c r="Y14" s="8"/>
      <c r="Z14" s="32">
        <v>0.56000000000000005</v>
      </c>
      <c r="AB14" s="25"/>
      <c r="AC14" s="26"/>
    </row>
    <row r="15" spans="1:29" ht="30" customHeight="1">
      <c r="A15" s="62" t="s">
        <v>27</v>
      </c>
      <c r="B15" s="62"/>
      <c r="C15" s="21">
        <v>38499</v>
      </c>
      <c r="D15" s="21">
        <v>38499</v>
      </c>
      <c r="E15" s="8"/>
      <c r="F15" s="21">
        <v>979075237</v>
      </c>
      <c r="G15" s="8"/>
      <c r="H15" s="30">
        <v>1010101328.48287</v>
      </c>
      <c r="I15" s="8"/>
      <c r="J15" s="21">
        <v>18500</v>
      </c>
      <c r="K15" s="8"/>
      <c r="L15" s="21">
        <v>486955784</v>
      </c>
      <c r="M15" s="8"/>
      <c r="N15" s="31">
        <v>0</v>
      </c>
      <c r="O15" s="8"/>
      <c r="P15" s="21">
        <v>0</v>
      </c>
      <c r="Q15" s="8"/>
      <c r="R15" s="21">
        <v>56999</v>
      </c>
      <c r="S15" s="8"/>
      <c r="T15" s="21">
        <v>26874</v>
      </c>
      <c r="U15" s="8"/>
      <c r="V15" s="21">
        <v>1466031021</v>
      </c>
      <c r="W15" s="8"/>
      <c r="X15" s="21">
        <v>1531503915.1638801</v>
      </c>
      <c r="Y15" s="8"/>
      <c r="Z15" s="32">
        <v>0.24</v>
      </c>
      <c r="AB15" s="25"/>
      <c r="AC15" s="26"/>
    </row>
    <row r="16" spans="1:29" ht="30" customHeight="1">
      <c r="A16" s="62" t="s">
        <v>28</v>
      </c>
      <c r="B16" s="62"/>
      <c r="C16" s="21">
        <v>2502271</v>
      </c>
      <c r="D16" s="21">
        <v>2502271</v>
      </c>
      <c r="E16" s="8"/>
      <c r="F16" s="21">
        <v>27070077022</v>
      </c>
      <c r="G16" s="8"/>
      <c r="H16" s="30">
        <v>27083565632.201099</v>
      </c>
      <c r="I16" s="8"/>
      <c r="J16" s="21">
        <v>18079332</v>
      </c>
      <c r="K16" s="8"/>
      <c r="L16" s="21">
        <v>199465299024</v>
      </c>
      <c r="M16" s="8"/>
      <c r="N16" s="31">
        <v>-17777746</v>
      </c>
      <c r="O16" s="8"/>
      <c r="P16" s="21">
        <v>196297552706</v>
      </c>
      <c r="Q16" s="8"/>
      <c r="R16" s="21">
        <v>2803857</v>
      </c>
      <c r="S16" s="8"/>
      <c r="T16" s="21">
        <v>11093</v>
      </c>
      <c r="U16" s="8"/>
      <c r="V16" s="21">
        <v>31052882570</v>
      </c>
      <c r="W16" s="8"/>
      <c r="X16" s="21">
        <v>31102019331.536201</v>
      </c>
      <c r="Y16" s="8"/>
      <c r="Z16" s="32">
        <v>4.87</v>
      </c>
      <c r="AB16" s="25"/>
      <c r="AC16" s="26"/>
    </row>
    <row r="17" spans="1:29" ht="30" customHeight="1">
      <c r="A17" s="61" t="s">
        <v>29</v>
      </c>
      <c r="B17" s="61"/>
      <c r="C17" s="21">
        <v>1849113</v>
      </c>
      <c r="D17" s="23">
        <v>1849113</v>
      </c>
      <c r="E17" s="8"/>
      <c r="F17" s="23">
        <v>17840707946</v>
      </c>
      <c r="G17" s="8"/>
      <c r="H17" s="33">
        <v>17405264162.762402</v>
      </c>
      <c r="I17" s="8"/>
      <c r="J17" s="23">
        <v>51866918</v>
      </c>
      <c r="K17" s="8"/>
      <c r="L17" s="23">
        <v>520571060157</v>
      </c>
      <c r="M17" s="8"/>
      <c r="N17" s="34">
        <v>-52274055</v>
      </c>
      <c r="O17" s="8"/>
      <c r="P17" s="23">
        <v>521955119960</v>
      </c>
      <c r="Q17" s="8"/>
      <c r="R17" s="23">
        <v>1441976</v>
      </c>
      <c r="S17" s="8"/>
      <c r="T17" s="23">
        <v>10581</v>
      </c>
      <c r="U17" s="8"/>
      <c r="V17" s="23">
        <v>14811395841</v>
      </c>
      <c r="W17" s="8"/>
      <c r="X17" s="23">
        <v>15253924388.3367</v>
      </c>
      <c r="Y17" s="8"/>
      <c r="Z17" s="35">
        <v>2.39</v>
      </c>
      <c r="AB17" s="25"/>
      <c r="AC17" s="26"/>
    </row>
    <row r="18" spans="1:29" ht="30" customHeight="1" thickBot="1">
      <c r="A18" s="58" t="s">
        <v>16</v>
      </c>
      <c r="B18" s="58"/>
      <c r="C18" s="21">
        <v>11656576</v>
      </c>
      <c r="D18" s="9">
        <f>SUM(D10:D17)</f>
        <v>11656576</v>
      </c>
      <c r="E18" s="8"/>
      <c r="F18" s="9">
        <f>SUM(F10:F17)</f>
        <v>158079761388</v>
      </c>
      <c r="G18" s="8"/>
      <c r="H18" s="36">
        <f>SUM(H10:H17)</f>
        <v>156497895252.43497</v>
      </c>
      <c r="I18" s="8"/>
      <c r="J18" s="9">
        <f>SUM(J10:J17)</f>
        <v>276914316</v>
      </c>
      <c r="K18" s="8"/>
      <c r="L18" s="9">
        <f>SUM(L10:L17)</f>
        <v>3558354333811</v>
      </c>
      <c r="M18" s="8"/>
      <c r="N18" s="16">
        <f>SUM(N10:N17)</f>
        <v>-257677948</v>
      </c>
      <c r="O18" s="8"/>
      <c r="P18" s="9">
        <f>SUM(P10:P17)</f>
        <v>3301675121155</v>
      </c>
      <c r="Q18" s="8"/>
      <c r="R18" s="9">
        <f>SUM(R10:R17)</f>
        <v>30892944</v>
      </c>
      <c r="S18" s="8"/>
      <c r="T18" s="9"/>
      <c r="U18" s="8"/>
      <c r="V18" s="9">
        <f>SUM(V10:V17)</f>
        <v>419893603485</v>
      </c>
      <c r="W18" s="8"/>
      <c r="X18" s="9">
        <f>SUM(X10:X17)</f>
        <v>426133001227.68372</v>
      </c>
      <c r="Y18" s="8"/>
      <c r="Z18" s="17">
        <f>SUM(Z10:Z17)</f>
        <v>66.73</v>
      </c>
      <c r="AB18" s="25"/>
      <c r="AC18" s="26"/>
    </row>
    <row r="19" spans="1:29" ht="13.5" thickTop="1"/>
    <row r="21" spans="1:29">
      <c r="F21" s="10"/>
    </row>
    <row r="22" spans="1:29">
      <c r="X22" s="10"/>
    </row>
    <row r="23" spans="1:29">
      <c r="R23" s="10"/>
    </row>
    <row r="24" spans="1:29">
      <c r="V24" s="10"/>
    </row>
  </sheetData>
  <mergeCells count="19">
    <mergeCell ref="A1:Z1"/>
    <mergeCell ref="A2:Z2"/>
    <mergeCell ref="A3:Z3"/>
    <mergeCell ref="D7:H7"/>
    <mergeCell ref="J7:P7"/>
    <mergeCell ref="R7:Z7"/>
    <mergeCell ref="A17:B17"/>
    <mergeCell ref="A18:B18"/>
    <mergeCell ref="A5:Z5"/>
    <mergeCell ref="A14:B14"/>
    <mergeCell ref="A15:B15"/>
    <mergeCell ref="A16:B16"/>
    <mergeCell ref="A11:B11"/>
    <mergeCell ref="A12:B12"/>
    <mergeCell ref="A13:B13"/>
    <mergeCell ref="J8:L8"/>
    <mergeCell ref="N8:P8"/>
    <mergeCell ref="A9:B9"/>
    <mergeCell ref="A10:B10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S22"/>
  <sheetViews>
    <sheetView rightToLeft="1" view="pageBreakPreview" zoomScaleNormal="100" zoomScaleSheetLayoutView="100" workbookViewId="0">
      <selection activeCell="O15" sqref="O15"/>
    </sheetView>
  </sheetViews>
  <sheetFormatPr defaultRowHeight="12.75"/>
  <cols>
    <col min="1" max="1" width="27.28515625" customWidth="1"/>
    <col min="2" max="2" width="0.85546875" customWidth="1"/>
    <col min="3" max="3" width="23.42578125" bestFit="1" customWidth="1"/>
    <col min="4" max="4" width="1" customWidth="1"/>
    <col min="5" max="5" width="9.5703125" bestFit="1" customWidth="1"/>
    <col min="6" max="6" width="1.140625" customWidth="1"/>
    <col min="7" max="7" width="16.85546875" bestFit="1" customWidth="1"/>
    <col min="8" max="8" width="1.140625" customWidth="1"/>
    <col min="9" max="9" width="15" bestFit="1" customWidth="1"/>
    <col min="10" max="10" width="1.28515625" customWidth="1"/>
    <col min="11" max="11" width="17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5" bestFit="1" customWidth="1"/>
    <col min="16" max="16" width="1.28515625" customWidth="1"/>
    <col min="17" max="17" width="18.28515625" bestFit="1" customWidth="1"/>
    <col min="18" max="18" width="0.28515625" customWidth="1"/>
  </cols>
  <sheetData>
    <row r="1" spans="1:19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9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9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9" ht="14.45" customHeight="1"/>
    <row r="5" spans="1:19" ht="26.25" customHeight="1">
      <c r="A5" s="60" t="s">
        <v>69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9" ht="9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9" ht="28.5" customHeight="1">
      <c r="A7" s="20"/>
      <c r="B7" s="20"/>
      <c r="C7" s="56" t="s">
        <v>85</v>
      </c>
      <c r="D7" s="56"/>
      <c r="E7" s="56"/>
      <c r="F7" s="56"/>
      <c r="G7" s="56"/>
      <c r="H7" s="8"/>
      <c r="I7" s="2" t="s">
        <v>3</v>
      </c>
      <c r="J7" s="8"/>
      <c r="K7" s="65" t="s">
        <v>4</v>
      </c>
      <c r="L7" s="65"/>
      <c r="M7" s="65"/>
      <c r="N7" s="8"/>
      <c r="O7" s="56" t="s">
        <v>5</v>
      </c>
      <c r="P7" s="56"/>
      <c r="Q7" s="56"/>
    </row>
    <row r="8" spans="1:19" ht="28.5" customHeight="1">
      <c r="A8" s="2" t="s">
        <v>30</v>
      </c>
      <c r="B8" s="38"/>
      <c r="C8" s="40" t="s">
        <v>86</v>
      </c>
      <c r="D8" s="37"/>
      <c r="E8" s="39" t="s">
        <v>83</v>
      </c>
      <c r="F8" s="37"/>
      <c r="G8" s="39" t="s">
        <v>84</v>
      </c>
      <c r="H8" s="2"/>
      <c r="I8" s="2" t="s">
        <v>31</v>
      </c>
      <c r="J8" s="8"/>
      <c r="K8" s="2" t="s">
        <v>32</v>
      </c>
      <c r="L8" s="8"/>
      <c r="M8" s="2" t="s">
        <v>33</v>
      </c>
      <c r="N8" s="8"/>
      <c r="O8" s="40" t="s">
        <v>31</v>
      </c>
      <c r="P8" s="8"/>
      <c r="Q8" s="40" t="s">
        <v>14</v>
      </c>
    </row>
    <row r="9" spans="1:19" ht="28.5" customHeight="1">
      <c r="A9" s="19" t="s">
        <v>70</v>
      </c>
      <c r="B9" s="19"/>
      <c r="C9" s="19" t="s">
        <v>71</v>
      </c>
      <c r="D9" s="20"/>
      <c r="E9" s="64" t="s">
        <v>87</v>
      </c>
      <c r="F9" s="20"/>
      <c r="G9" s="20" t="s">
        <v>89</v>
      </c>
      <c r="H9" s="19"/>
      <c r="I9" s="12">
        <v>3753372</v>
      </c>
      <c r="J9" s="8"/>
      <c r="K9" s="12">
        <v>13353</v>
      </c>
      <c r="L9" s="8"/>
      <c r="M9" s="12">
        <v>504000</v>
      </c>
      <c r="N9" s="8"/>
      <c r="O9" s="12">
        <v>3262725</v>
      </c>
      <c r="P9" s="8"/>
      <c r="Q9" s="42">
        <v>5.1086656544535776E-4</v>
      </c>
      <c r="S9" s="41"/>
    </row>
    <row r="10" spans="1:19" ht="28.5" customHeight="1">
      <c r="A10" s="20" t="s">
        <v>70</v>
      </c>
      <c r="B10" s="20"/>
      <c r="C10" s="20" t="s">
        <v>72</v>
      </c>
      <c r="D10" s="20"/>
      <c r="E10" s="62"/>
      <c r="F10" s="20"/>
      <c r="G10" s="20" t="s">
        <v>90</v>
      </c>
      <c r="H10" s="20"/>
      <c r="I10" s="21">
        <v>4160600</v>
      </c>
      <c r="J10" s="8"/>
      <c r="K10" s="21">
        <v>491934867</v>
      </c>
      <c r="L10" s="8"/>
      <c r="M10" s="21">
        <v>490050000</v>
      </c>
      <c r="N10" s="8"/>
      <c r="O10" s="21">
        <v>6045467</v>
      </c>
      <c r="P10" s="8"/>
      <c r="Q10" s="43">
        <v>9.4657899847619734E-4</v>
      </c>
      <c r="S10" s="41"/>
    </row>
    <row r="11" spans="1:19" ht="28.5" customHeight="1">
      <c r="A11" s="20" t="s">
        <v>73</v>
      </c>
      <c r="B11" s="20"/>
      <c r="C11" s="20" t="s">
        <v>74</v>
      </c>
      <c r="D11" s="20"/>
      <c r="E11" s="62"/>
      <c r="F11" s="20"/>
      <c r="G11" s="20" t="s">
        <v>91</v>
      </c>
      <c r="H11" s="20"/>
      <c r="I11" s="21">
        <v>7830501039</v>
      </c>
      <c r="J11" s="8"/>
      <c r="K11" s="21">
        <v>81675360594</v>
      </c>
      <c r="L11" s="8"/>
      <c r="M11" s="21">
        <v>89164147747</v>
      </c>
      <c r="N11" s="8"/>
      <c r="O11" s="21">
        <v>341713886</v>
      </c>
      <c r="P11" s="8"/>
      <c r="Q11" s="43">
        <v>5.3504417107113386E-2</v>
      </c>
      <c r="S11" s="41"/>
    </row>
    <row r="12" spans="1:19" ht="28.5" customHeight="1">
      <c r="A12" s="20" t="s">
        <v>73</v>
      </c>
      <c r="B12" s="20"/>
      <c r="C12" s="20" t="s">
        <v>75</v>
      </c>
      <c r="D12" s="20"/>
      <c r="E12" s="62"/>
      <c r="F12" s="20"/>
      <c r="G12" s="20" t="s">
        <v>92</v>
      </c>
      <c r="H12" s="20"/>
      <c r="I12" s="21">
        <v>3325661603</v>
      </c>
      <c r="J12" s="8"/>
      <c r="K12" s="21">
        <v>44365436510</v>
      </c>
      <c r="L12" s="8"/>
      <c r="M12" s="21">
        <v>47682464000</v>
      </c>
      <c r="N12" s="8"/>
      <c r="O12" s="21">
        <v>8634113</v>
      </c>
      <c r="P12" s="8"/>
      <c r="Q12" s="43">
        <v>1.3519005291518945E-3</v>
      </c>
      <c r="S12" s="41"/>
    </row>
    <row r="13" spans="1:19" ht="28.5" customHeight="1">
      <c r="A13" s="20" t="s">
        <v>73</v>
      </c>
      <c r="B13" s="20"/>
      <c r="C13" s="20" t="s">
        <v>76</v>
      </c>
      <c r="D13" s="20"/>
      <c r="E13" s="62"/>
      <c r="F13" s="20"/>
      <c r="G13" s="20" t="s">
        <v>93</v>
      </c>
      <c r="H13" s="20"/>
      <c r="I13" s="21">
        <v>1028799175</v>
      </c>
      <c r="J13" s="8"/>
      <c r="K13" s="21">
        <v>1886692024769</v>
      </c>
      <c r="L13" s="8"/>
      <c r="M13" s="21">
        <v>1887213710341</v>
      </c>
      <c r="N13" s="8"/>
      <c r="O13" s="21">
        <v>507113603</v>
      </c>
      <c r="P13" s="8"/>
      <c r="Q13" s="43">
        <v>7.9402151470084267E-2</v>
      </c>
      <c r="S13" s="41"/>
    </row>
    <row r="14" spans="1:19" ht="28.5" customHeight="1">
      <c r="A14" s="20" t="s">
        <v>73</v>
      </c>
      <c r="B14" s="20"/>
      <c r="C14" s="20" t="s">
        <v>77</v>
      </c>
      <c r="D14" s="20"/>
      <c r="E14" s="62"/>
      <c r="F14" s="20"/>
      <c r="G14" s="20" t="s">
        <v>94</v>
      </c>
      <c r="H14" s="20"/>
      <c r="I14" s="21">
        <v>293046415</v>
      </c>
      <c r="J14" s="8"/>
      <c r="K14" s="21">
        <v>482139</v>
      </c>
      <c r="L14" s="8"/>
      <c r="M14" s="21">
        <v>179510233</v>
      </c>
      <c r="N14" s="8"/>
      <c r="O14" s="21">
        <v>114018321</v>
      </c>
      <c r="P14" s="8"/>
      <c r="Q14" s="43">
        <v>1.7852607267580416E-2</v>
      </c>
      <c r="S14" s="41"/>
    </row>
    <row r="15" spans="1:19" ht="28.5" customHeight="1">
      <c r="A15" s="20" t="s">
        <v>73</v>
      </c>
      <c r="B15" s="20"/>
      <c r="C15" s="20" t="s">
        <v>78</v>
      </c>
      <c r="D15" s="20"/>
      <c r="E15" s="62"/>
      <c r="F15" s="20"/>
      <c r="G15" s="20" t="s">
        <v>95</v>
      </c>
      <c r="H15" s="20"/>
      <c r="I15" s="21">
        <v>3008885732</v>
      </c>
      <c r="J15" s="8"/>
      <c r="K15" s="21">
        <v>180824732380</v>
      </c>
      <c r="L15" s="8"/>
      <c r="M15" s="21">
        <v>183823260530</v>
      </c>
      <c r="N15" s="8"/>
      <c r="O15" s="21">
        <v>10357542</v>
      </c>
      <c r="P15" s="8"/>
      <c r="Q15" s="43">
        <v>1.6217492764471545E-3</v>
      </c>
      <c r="S15" s="41"/>
    </row>
    <row r="16" spans="1:19" ht="28.5" customHeight="1">
      <c r="A16" s="20" t="s">
        <v>73</v>
      </c>
      <c r="B16" s="20"/>
      <c r="C16" s="20" t="s">
        <v>79</v>
      </c>
      <c r="D16" s="20"/>
      <c r="E16" s="62"/>
      <c r="F16" s="20"/>
      <c r="G16" s="20" t="s">
        <v>96</v>
      </c>
      <c r="H16" s="20"/>
      <c r="I16" s="21">
        <v>550800118</v>
      </c>
      <c r="J16" s="8"/>
      <c r="K16" s="21">
        <v>392734157431</v>
      </c>
      <c r="L16" s="8"/>
      <c r="M16" s="21">
        <v>393281711258</v>
      </c>
      <c r="N16" s="8"/>
      <c r="O16" s="21">
        <v>3246291</v>
      </c>
      <c r="P16" s="8"/>
      <c r="Q16" s="43">
        <v>5.0829338470333109E-4</v>
      </c>
      <c r="S16" s="41"/>
    </row>
    <row r="17" spans="1:19" ht="28.5" customHeight="1">
      <c r="A17" s="20" t="s">
        <v>80</v>
      </c>
      <c r="B17" s="20"/>
      <c r="C17" s="20" t="s">
        <v>81</v>
      </c>
      <c r="D17" s="20"/>
      <c r="E17" s="62"/>
      <c r="F17" s="20"/>
      <c r="G17" s="20" t="s">
        <v>97</v>
      </c>
      <c r="H17" s="20"/>
      <c r="I17" s="21">
        <v>10043907</v>
      </c>
      <c r="J17" s="8"/>
      <c r="K17" s="21">
        <v>41107</v>
      </c>
      <c r="L17" s="8"/>
      <c r="M17" s="21">
        <v>504000</v>
      </c>
      <c r="N17" s="8"/>
      <c r="O17" s="21">
        <v>9581014</v>
      </c>
      <c r="P17" s="8"/>
      <c r="Q17" s="43">
        <v>1.5001631199883195E-3</v>
      </c>
      <c r="S17" s="41"/>
    </row>
    <row r="18" spans="1:19" ht="28.5" customHeight="1">
      <c r="A18" s="20" t="s">
        <v>70</v>
      </c>
      <c r="B18" s="20"/>
      <c r="C18" s="20" t="s">
        <v>82</v>
      </c>
      <c r="D18" s="20"/>
      <c r="E18" s="20" t="s">
        <v>88</v>
      </c>
      <c r="F18" s="20"/>
      <c r="G18" s="20" t="s">
        <v>98</v>
      </c>
      <c r="H18" s="22"/>
      <c r="I18" s="23">
        <v>19950000000</v>
      </c>
      <c r="J18" s="8"/>
      <c r="K18" s="23">
        <v>0</v>
      </c>
      <c r="L18" s="8"/>
      <c r="M18" s="23">
        <v>0</v>
      </c>
      <c r="N18" s="8"/>
      <c r="O18" s="23">
        <v>19950000000</v>
      </c>
      <c r="P18" s="8"/>
      <c r="Q18" s="44">
        <v>3.1237042596709461</v>
      </c>
      <c r="S18" s="41"/>
    </row>
    <row r="19" spans="1:19" ht="30" customHeight="1" thickBot="1">
      <c r="A19" s="37" t="s">
        <v>16</v>
      </c>
      <c r="B19" s="37"/>
      <c r="C19" s="37"/>
      <c r="D19" s="37"/>
      <c r="E19" s="37"/>
      <c r="F19" s="37"/>
      <c r="G19" s="37"/>
      <c r="H19" s="5"/>
      <c r="I19" s="9">
        <f>SUM(I9:I18)</f>
        <v>36005651961</v>
      </c>
      <c r="J19" s="8"/>
      <c r="K19" s="9">
        <f>SUM(K9:K18)</f>
        <v>2586784183150</v>
      </c>
      <c r="L19" s="8"/>
      <c r="M19" s="9">
        <f>SUM(M9:M18)</f>
        <v>2601835862109</v>
      </c>
      <c r="N19" s="8"/>
      <c r="O19" s="9">
        <f>SUM(O9:O18)</f>
        <v>20953972962</v>
      </c>
      <c r="P19" s="8"/>
      <c r="Q19" s="17">
        <f>SUM(Q9:Q18)</f>
        <v>3.2809029873899362</v>
      </c>
    </row>
    <row r="20" spans="1:19" ht="13.5" thickTop="1"/>
    <row r="22" spans="1:19">
      <c r="O22" s="10"/>
    </row>
  </sheetData>
  <mergeCells count="8">
    <mergeCell ref="E9:E17"/>
    <mergeCell ref="A1:Q1"/>
    <mergeCell ref="A2:Q2"/>
    <mergeCell ref="A3:Q3"/>
    <mergeCell ref="C7:G7"/>
    <mergeCell ref="K7:M7"/>
    <mergeCell ref="O7:Q7"/>
    <mergeCell ref="A5:Q5"/>
  </mergeCells>
  <pageMargins left="0.39" right="0.39" top="0.39" bottom="0.39" header="0" footer="0"/>
  <pageSetup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P21"/>
  <sheetViews>
    <sheetView rightToLeft="1" view="pageBreakPreview" zoomScaleNormal="100" zoomScaleSheetLayoutView="100" workbookViewId="0">
      <selection activeCell="A11" sqref="A11"/>
    </sheetView>
  </sheetViews>
  <sheetFormatPr defaultRowHeight="12.75"/>
  <cols>
    <col min="1" max="1" width="57.7109375" customWidth="1"/>
    <col min="2" max="2" width="15.7109375" bestFit="1" customWidth="1"/>
    <col min="3" max="3" width="1.140625" customWidth="1"/>
    <col min="4" max="4" width="12.85546875" bestFit="1" customWidth="1"/>
    <col min="5" max="5" width="1.28515625" customWidth="1"/>
    <col min="6" max="6" width="14.28515625" customWidth="1"/>
    <col min="7" max="7" width="1.28515625" customWidth="1"/>
    <col min="8" max="8" width="10.42578125" customWidth="1"/>
    <col min="9" max="9" width="1.28515625" customWidth="1"/>
    <col min="10" max="10" width="15.5703125" customWidth="1"/>
    <col min="11" max="11" width="0.85546875" customWidth="1"/>
    <col min="12" max="12" width="14.28515625" customWidth="1"/>
    <col min="13" max="13" width="1.28515625" customWidth="1"/>
    <col min="14" max="14" width="11.140625" bestFit="1" customWidth="1"/>
    <col min="15" max="15" width="1.28515625" customWidth="1"/>
    <col min="16" max="16" width="15.5703125" customWidth="1"/>
    <col min="17" max="17" width="0.28515625" customWidth="1"/>
  </cols>
  <sheetData>
    <row r="1" spans="1:16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4.45" customHeight="1"/>
    <row r="5" spans="1:16" ht="27" customHeight="1">
      <c r="A5" s="60" t="s">
        <v>99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33.75" customHeight="1">
      <c r="A6" s="56" t="s">
        <v>41</v>
      </c>
      <c r="B6" s="37"/>
      <c r="C6" s="37"/>
      <c r="D6" s="37"/>
      <c r="E6" s="8"/>
      <c r="F6" s="55" t="s">
        <v>112</v>
      </c>
      <c r="G6" s="55"/>
      <c r="H6" s="55"/>
      <c r="I6" s="55"/>
      <c r="J6" s="55"/>
      <c r="K6" s="8"/>
      <c r="L6" s="55" t="s">
        <v>113</v>
      </c>
      <c r="M6" s="55"/>
      <c r="N6" s="55"/>
      <c r="O6" s="55"/>
      <c r="P6" s="55"/>
    </row>
    <row r="7" spans="1:16" ht="26.25" customHeight="1">
      <c r="A7" s="65"/>
      <c r="B7" s="39" t="s">
        <v>100</v>
      </c>
      <c r="C7" s="37"/>
      <c r="D7" s="39" t="s">
        <v>101</v>
      </c>
      <c r="E7" s="8"/>
      <c r="F7" s="6" t="s">
        <v>60</v>
      </c>
      <c r="G7" s="18"/>
      <c r="H7" s="6" t="s">
        <v>59</v>
      </c>
      <c r="I7" s="18"/>
      <c r="J7" s="6" t="s">
        <v>61</v>
      </c>
      <c r="K7" s="8"/>
      <c r="L7" s="6" t="s">
        <v>60</v>
      </c>
      <c r="M7" s="18"/>
      <c r="N7" s="6" t="s">
        <v>59</v>
      </c>
      <c r="O7" s="18"/>
      <c r="P7" s="6" t="s">
        <v>61</v>
      </c>
    </row>
    <row r="8" spans="1:16" ht="26.25" customHeight="1">
      <c r="A8" s="19" t="s">
        <v>34</v>
      </c>
      <c r="B8" s="20" t="s">
        <v>102</v>
      </c>
      <c r="C8" s="20"/>
      <c r="D8" s="20" t="s">
        <v>103</v>
      </c>
      <c r="E8" s="8"/>
      <c r="F8" s="12">
        <v>13353</v>
      </c>
      <c r="G8" s="8"/>
      <c r="H8" s="12">
        <v>0</v>
      </c>
      <c r="I8" s="8"/>
      <c r="J8" s="12">
        <f>F8+H8</f>
        <v>13353</v>
      </c>
      <c r="K8" s="8"/>
      <c r="L8" s="12">
        <v>104960</v>
      </c>
      <c r="M8" s="8"/>
      <c r="N8" s="12">
        <v>0</v>
      </c>
      <c r="O8" s="8"/>
      <c r="P8" s="12">
        <f>L8+N8</f>
        <v>104960</v>
      </c>
    </row>
    <row r="9" spans="1:16" ht="26.25" customHeight="1">
      <c r="A9" s="20" t="s">
        <v>104</v>
      </c>
      <c r="B9" s="20" t="s">
        <v>105</v>
      </c>
      <c r="C9" s="20"/>
      <c r="D9" s="20" t="s">
        <v>106</v>
      </c>
      <c r="E9" s="8"/>
      <c r="F9" s="21">
        <v>499843132</v>
      </c>
      <c r="G9" s="8"/>
      <c r="H9" s="31">
        <v>-35068</v>
      </c>
      <c r="I9" s="8"/>
      <c r="J9" s="21">
        <f t="shared" ref="J9:J17" si="0">F9+H9</f>
        <v>499808064</v>
      </c>
      <c r="K9" s="8"/>
      <c r="L9" s="21">
        <v>1773117273</v>
      </c>
      <c r="M9" s="8"/>
      <c r="N9" s="31">
        <v>-1196839</v>
      </c>
      <c r="O9" s="8"/>
      <c r="P9" s="21">
        <f t="shared" ref="P9:P17" si="1">L9+N9</f>
        <v>1771920434</v>
      </c>
    </row>
    <row r="10" spans="1:16" ht="26.25" customHeight="1">
      <c r="A10" s="20" t="s">
        <v>35</v>
      </c>
      <c r="B10" s="20" t="s">
        <v>3</v>
      </c>
      <c r="C10" s="20"/>
      <c r="D10" s="62" t="s">
        <v>103</v>
      </c>
      <c r="E10" s="8"/>
      <c r="F10" s="21">
        <v>1444977</v>
      </c>
      <c r="G10" s="8"/>
      <c r="H10" s="21">
        <v>0</v>
      </c>
      <c r="I10" s="8"/>
      <c r="J10" s="21">
        <f t="shared" si="0"/>
        <v>1444977</v>
      </c>
      <c r="K10" s="8"/>
      <c r="L10" s="21">
        <v>13134373</v>
      </c>
      <c r="M10" s="8"/>
      <c r="N10" s="21">
        <v>0</v>
      </c>
      <c r="O10" s="8"/>
      <c r="P10" s="21">
        <f t="shared" si="1"/>
        <v>13134373</v>
      </c>
    </row>
    <row r="11" spans="1:16" ht="26.25" customHeight="1">
      <c r="A11" s="20" t="s">
        <v>36</v>
      </c>
      <c r="B11" s="20" t="s">
        <v>3</v>
      </c>
      <c r="C11" s="20"/>
      <c r="D11" s="62"/>
      <c r="E11" s="8"/>
      <c r="F11" s="21">
        <v>36510</v>
      </c>
      <c r="G11" s="8"/>
      <c r="H11" s="21">
        <v>0</v>
      </c>
      <c r="I11" s="8"/>
      <c r="J11" s="21">
        <f t="shared" si="0"/>
        <v>36510</v>
      </c>
      <c r="K11" s="8"/>
      <c r="L11" s="21">
        <v>251067</v>
      </c>
      <c r="M11" s="8"/>
      <c r="N11" s="21">
        <v>0</v>
      </c>
      <c r="O11" s="8"/>
      <c r="P11" s="21">
        <f t="shared" si="1"/>
        <v>251067</v>
      </c>
    </row>
    <row r="12" spans="1:16" ht="26.25" customHeight="1">
      <c r="A12" s="20" t="s">
        <v>37</v>
      </c>
      <c r="B12" s="20" t="s">
        <v>3</v>
      </c>
      <c r="C12" s="20"/>
      <c r="D12" s="62"/>
      <c r="E12" s="8"/>
      <c r="F12" s="21">
        <v>44295</v>
      </c>
      <c r="G12" s="8"/>
      <c r="H12" s="21">
        <v>0</v>
      </c>
      <c r="I12" s="8"/>
      <c r="J12" s="21">
        <f t="shared" si="0"/>
        <v>44295</v>
      </c>
      <c r="K12" s="8"/>
      <c r="L12" s="21">
        <v>2101996</v>
      </c>
      <c r="M12" s="8"/>
      <c r="N12" s="21">
        <v>0</v>
      </c>
      <c r="O12" s="8"/>
      <c r="P12" s="21">
        <f t="shared" si="1"/>
        <v>2101996</v>
      </c>
    </row>
    <row r="13" spans="1:16" ht="26.25" customHeight="1">
      <c r="A13" s="20" t="s">
        <v>107</v>
      </c>
      <c r="B13" s="20" t="s">
        <v>108</v>
      </c>
      <c r="C13" s="20"/>
      <c r="D13" s="62"/>
      <c r="E13" s="8"/>
      <c r="F13" s="21">
        <v>41107</v>
      </c>
      <c r="G13" s="8"/>
      <c r="H13" s="21">
        <v>0</v>
      </c>
      <c r="I13" s="8"/>
      <c r="J13" s="21">
        <f t="shared" si="0"/>
        <v>41107</v>
      </c>
      <c r="K13" s="8"/>
      <c r="L13" s="21">
        <v>82214</v>
      </c>
      <c r="M13" s="8"/>
      <c r="N13" s="21">
        <v>0</v>
      </c>
      <c r="O13" s="8"/>
      <c r="P13" s="21">
        <f t="shared" si="1"/>
        <v>82214</v>
      </c>
    </row>
    <row r="14" spans="1:16" ht="26.25" customHeight="1">
      <c r="A14" s="20" t="s">
        <v>109</v>
      </c>
      <c r="B14" s="20" t="s">
        <v>102</v>
      </c>
      <c r="C14" s="20"/>
      <c r="D14" s="62"/>
      <c r="E14" s="8"/>
      <c r="F14" s="21">
        <v>17059</v>
      </c>
      <c r="G14" s="8"/>
      <c r="H14" s="21">
        <v>0</v>
      </c>
      <c r="I14" s="8"/>
      <c r="J14" s="21">
        <f t="shared" si="0"/>
        <v>17059</v>
      </c>
      <c r="K14" s="8"/>
      <c r="L14" s="21">
        <v>26442</v>
      </c>
      <c r="M14" s="8"/>
      <c r="N14" s="21">
        <v>0</v>
      </c>
      <c r="O14" s="8"/>
      <c r="P14" s="21">
        <f t="shared" si="1"/>
        <v>26442</v>
      </c>
    </row>
    <row r="15" spans="1:16" ht="26.25" customHeight="1">
      <c r="A15" s="20" t="s">
        <v>110</v>
      </c>
      <c r="B15" s="20" t="s">
        <v>3</v>
      </c>
      <c r="C15" s="20"/>
      <c r="D15" s="62"/>
      <c r="E15" s="8"/>
      <c r="F15" s="21">
        <v>32380</v>
      </c>
      <c r="G15" s="8"/>
      <c r="H15" s="21">
        <v>0</v>
      </c>
      <c r="I15" s="8"/>
      <c r="J15" s="21">
        <f t="shared" si="0"/>
        <v>32380</v>
      </c>
      <c r="K15" s="8"/>
      <c r="L15" s="21">
        <v>59493</v>
      </c>
      <c r="M15" s="8"/>
      <c r="N15" s="21">
        <v>0</v>
      </c>
      <c r="O15" s="8"/>
      <c r="P15" s="21">
        <f t="shared" si="1"/>
        <v>59493</v>
      </c>
    </row>
    <row r="16" spans="1:16" ht="26.25" customHeight="1">
      <c r="A16" s="20" t="s">
        <v>39</v>
      </c>
      <c r="B16" s="20" t="s">
        <v>3</v>
      </c>
      <c r="C16" s="20"/>
      <c r="D16" s="62"/>
      <c r="E16" s="8"/>
      <c r="F16" s="21">
        <v>6318</v>
      </c>
      <c r="G16" s="8"/>
      <c r="H16" s="21">
        <v>0</v>
      </c>
      <c r="I16" s="8"/>
      <c r="J16" s="21">
        <f t="shared" si="0"/>
        <v>6318</v>
      </c>
      <c r="K16" s="8"/>
      <c r="L16" s="21">
        <v>9597</v>
      </c>
      <c r="M16" s="8"/>
      <c r="N16" s="21">
        <v>0</v>
      </c>
      <c r="O16" s="8"/>
      <c r="P16" s="21">
        <f t="shared" si="1"/>
        <v>9597</v>
      </c>
    </row>
    <row r="17" spans="1:16" ht="26.25" customHeight="1">
      <c r="A17" s="22" t="s">
        <v>38</v>
      </c>
      <c r="B17" s="20" t="s">
        <v>111</v>
      </c>
      <c r="C17" s="20"/>
      <c r="D17" s="62"/>
      <c r="E17" s="8"/>
      <c r="F17" s="23">
        <v>482139</v>
      </c>
      <c r="G17" s="8"/>
      <c r="H17" s="23">
        <v>0</v>
      </c>
      <c r="I17" s="8"/>
      <c r="J17" s="23">
        <f t="shared" si="0"/>
        <v>482139</v>
      </c>
      <c r="K17" s="8"/>
      <c r="L17" s="23">
        <v>4857146</v>
      </c>
      <c r="M17" s="8"/>
      <c r="N17" s="23">
        <v>0</v>
      </c>
      <c r="O17" s="8"/>
      <c r="P17" s="23">
        <f t="shared" si="1"/>
        <v>4857146</v>
      </c>
    </row>
    <row r="18" spans="1:16" ht="21.75" customHeight="1" thickBot="1">
      <c r="A18" s="5" t="s">
        <v>16</v>
      </c>
      <c r="B18" s="37"/>
      <c r="C18" s="37"/>
      <c r="D18" s="37"/>
      <c r="E18" s="8"/>
      <c r="F18" s="9">
        <f>SUM(F8:F17)</f>
        <v>501961270</v>
      </c>
      <c r="G18" s="8"/>
      <c r="H18" s="16">
        <f>SUM(H8:H17)</f>
        <v>-35068</v>
      </c>
      <c r="I18" s="8"/>
      <c r="J18" s="9">
        <f>SUM(J8:J17)</f>
        <v>501926202</v>
      </c>
      <c r="K18" s="8"/>
      <c r="L18" s="9">
        <f>SUM(L8:L17)</f>
        <v>1793744561</v>
      </c>
      <c r="M18" s="8"/>
      <c r="N18" s="16">
        <f>SUM(N8:N17)</f>
        <v>-1196839</v>
      </c>
      <c r="O18" s="8"/>
      <c r="P18" s="9">
        <f>SUM(P8:P17)</f>
        <v>1792547722</v>
      </c>
    </row>
    <row r="19" spans="1:16" ht="13.5" thickTop="1">
      <c r="J19" s="10"/>
    </row>
    <row r="20" spans="1:16">
      <c r="J20" s="10"/>
    </row>
    <row r="21" spans="1:16">
      <c r="P21" s="10"/>
    </row>
  </sheetData>
  <mergeCells count="8">
    <mergeCell ref="D10:D17"/>
    <mergeCell ref="A1:P1"/>
    <mergeCell ref="A2:P2"/>
    <mergeCell ref="A3:P3"/>
    <mergeCell ref="A5:P5"/>
    <mergeCell ref="F6:J6"/>
    <mergeCell ref="L6:P6"/>
    <mergeCell ref="A6:A7"/>
  </mergeCells>
  <pageMargins left="0.39" right="0.39" top="0.39" bottom="0.39" header="0" footer="0"/>
  <pageSetup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U23"/>
  <sheetViews>
    <sheetView rightToLeft="1" view="pageBreakPreview" topLeftCell="A2" zoomScaleNormal="100" zoomScaleSheetLayoutView="100" workbookViewId="0">
      <selection activeCell="E24" sqref="E24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4.42578125" customWidth="1"/>
    <col min="18" max="18" width="1.28515625" customWidth="1"/>
    <col min="19" max="19" width="0.28515625" customWidth="1"/>
    <col min="21" max="21" width="14.85546875" bestFit="1" customWidth="1"/>
  </cols>
  <sheetData>
    <row r="1" spans="1:21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1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1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1" ht="14.45" customHeight="1"/>
    <row r="5" spans="1:21" ht="33.75" customHeight="1">
      <c r="A5" s="60" t="s">
        <v>114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1" ht="34.5" customHeight="1">
      <c r="A6" s="55" t="s">
        <v>41</v>
      </c>
      <c r="B6" s="8"/>
      <c r="C6" s="55" t="s">
        <v>112</v>
      </c>
      <c r="D6" s="55"/>
      <c r="E6" s="55"/>
      <c r="F6" s="55"/>
      <c r="G6" s="55"/>
      <c r="H6" s="55"/>
      <c r="I6" s="55"/>
      <c r="J6" s="8"/>
      <c r="K6" s="55" t="s">
        <v>115</v>
      </c>
      <c r="L6" s="55"/>
      <c r="M6" s="55"/>
      <c r="N6" s="55"/>
      <c r="O6" s="55"/>
      <c r="P6" s="55"/>
      <c r="Q6" s="55"/>
      <c r="R6" s="55"/>
    </row>
    <row r="7" spans="1:21" ht="38.25" customHeight="1">
      <c r="A7" s="55"/>
      <c r="B7" s="8"/>
      <c r="C7" s="6" t="s">
        <v>9</v>
      </c>
      <c r="D7" s="18"/>
      <c r="E7" s="6" t="s">
        <v>62</v>
      </c>
      <c r="F7" s="18"/>
      <c r="G7" s="6" t="s">
        <v>63</v>
      </c>
      <c r="H7" s="18"/>
      <c r="I7" s="6" t="s">
        <v>64</v>
      </c>
      <c r="J7" s="8"/>
      <c r="K7" s="6" t="s">
        <v>9</v>
      </c>
      <c r="L7" s="18"/>
      <c r="M7" s="6" t="s">
        <v>62</v>
      </c>
      <c r="N7" s="18"/>
      <c r="O7" s="6" t="s">
        <v>63</v>
      </c>
      <c r="P7" s="18"/>
      <c r="Q7" s="70" t="s">
        <v>64</v>
      </c>
      <c r="R7" s="70"/>
    </row>
    <row r="8" spans="1:21" ht="27.75" customHeight="1">
      <c r="A8" s="19" t="s">
        <v>25</v>
      </c>
      <c r="B8" s="8"/>
      <c r="C8" s="12">
        <v>2596950</v>
      </c>
      <c r="D8" s="8"/>
      <c r="E8" s="12">
        <v>48087747035</v>
      </c>
      <c r="F8" s="8"/>
      <c r="G8" s="12">
        <v>46163383833</v>
      </c>
      <c r="H8" s="8"/>
      <c r="I8" s="12">
        <v>1924363202</v>
      </c>
      <c r="J8" s="8"/>
      <c r="K8" s="12">
        <v>68283095</v>
      </c>
      <c r="L8" s="8"/>
      <c r="M8" s="12">
        <v>1207316995840</v>
      </c>
      <c r="N8" s="8"/>
      <c r="O8" s="12">
        <v>1202317771756</v>
      </c>
      <c r="P8" s="8"/>
      <c r="Q8" s="68">
        <v>4999224084</v>
      </c>
      <c r="R8" s="68"/>
    </row>
    <row r="9" spans="1:21" ht="27.75" customHeight="1">
      <c r="A9" s="20" t="s">
        <v>26</v>
      </c>
      <c r="B9" s="8"/>
      <c r="C9" s="21">
        <v>0</v>
      </c>
      <c r="D9" s="8"/>
      <c r="E9" s="21">
        <v>0</v>
      </c>
      <c r="F9" s="8"/>
      <c r="G9" s="21">
        <v>0</v>
      </c>
      <c r="H9" s="8"/>
      <c r="I9" s="21">
        <v>0</v>
      </c>
      <c r="J9" s="8"/>
      <c r="K9" s="21">
        <v>303794</v>
      </c>
      <c r="L9" s="8"/>
      <c r="M9" s="21">
        <v>4511537923</v>
      </c>
      <c r="N9" s="8"/>
      <c r="O9" s="21">
        <v>4080707115</v>
      </c>
      <c r="P9" s="8"/>
      <c r="Q9" s="66">
        <v>430830808</v>
      </c>
      <c r="R9" s="66"/>
      <c r="U9" s="10"/>
    </row>
    <row r="10" spans="1:21" ht="27.75" customHeight="1">
      <c r="A10" s="20" t="s">
        <v>28</v>
      </c>
      <c r="B10" s="8"/>
      <c r="C10" s="21">
        <v>17777746</v>
      </c>
      <c r="D10" s="8"/>
      <c r="E10" s="21">
        <v>196297552706</v>
      </c>
      <c r="F10" s="8"/>
      <c r="G10" s="21">
        <v>195482493476</v>
      </c>
      <c r="H10" s="8"/>
      <c r="I10" s="21">
        <v>815059230</v>
      </c>
      <c r="J10" s="8"/>
      <c r="K10" s="21">
        <v>113508682</v>
      </c>
      <c r="L10" s="8"/>
      <c r="M10" s="21">
        <v>1213763592703</v>
      </c>
      <c r="N10" s="8"/>
      <c r="O10" s="21">
        <v>1211826043391</v>
      </c>
      <c r="P10" s="8"/>
      <c r="Q10" s="66">
        <v>1937549312</v>
      </c>
      <c r="R10" s="66"/>
      <c r="U10" s="10"/>
    </row>
    <row r="11" spans="1:21" ht="27.75" customHeight="1">
      <c r="A11" s="20" t="s">
        <v>29</v>
      </c>
      <c r="B11" s="8"/>
      <c r="C11" s="21">
        <v>52274055</v>
      </c>
      <c r="D11" s="8"/>
      <c r="E11" s="21">
        <v>521955119960</v>
      </c>
      <c r="F11" s="8"/>
      <c r="G11" s="21">
        <v>523600371661</v>
      </c>
      <c r="H11" s="8"/>
      <c r="I11" s="31">
        <v>-1645251701</v>
      </c>
      <c r="J11" s="8"/>
      <c r="K11" s="21">
        <v>58010893</v>
      </c>
      <c r="L11" s="8"/>
      <c r="M11" s="21">
        <v>577534277261</v>
      </c>
      <c r="N11" s="8"/>
      <c r="O11" s="21">
        <v>579447998788</v>
      </c>
      <c r="P11" s="8"/>
      <c r="Q11" s="69">
        <v>-1913721527</v>
      </c>
      <c r="R11" s="69"/>
    </row>
    <row r="12" spans="1:21" ht="38.25" customHeight="1">
      <c r="A12" s="20" t="s">
        <v>23</v>
      </c>
      <c r="B12" s="8"/>
      <c r="C12" s="21">
        <v>5361716</v>
      </c>
      <c r="D12" s="8"/>
      <c r="E12" s="21">
        <v>69007739943</v>
      </c>
      <c r="F12" s="8"/>
      <c r="G12" s="21">
        <v>67409747356</v>
      </c>
      <c r="H12" s="8"/>
      <c r="I12" s="21">
        <v>1597992587</v>
      </c>
      <c r="J12" s="8"/>
      <c r="K12" s="21">
        <v>430431763</v>
      </c>
      <c r="L12" s="8"/>
      <c r="M12" s="21">
        <v>5181102968122</v>
      </c>
      <c r="N12" s="8"/>
      <c r="O12" s="21">
        <v>5169644822171</v>
      </c>
      <c r="P12" s="8"/>
      <c r="Q12" s="66">
        <v>11458145951</v>
      </c>
      <c r="R12" s="66"/>
    </row>
    <row r="13" spans="1:21" ht="27.75" customHeight="1">
      <c r="A13" s="20" t="s">
        <v>22</v>
      </c>
      <c r="B13" s="8"/>
      <c r="C13" s="21">
        <v>179667481</v>
      </c>
      <c r="D13" s="8"/>
      <c r="E13" s="21">
        <v>2466326961511</v>
      </c>
      <c r="F13" s="8"/>
      <c r="G13" s="21">
        <v>2463884494788</v>
      </c>
      <c r="H13" s="8"/>
      <c r="I13" s="21">
        <v>2442466723</v>
      </c>
      <c r="J13" s="8"/>
      <c r="K13" s="21">
        <v>2538873780</v>
      </c>
      <c r="L13" s="8"/>
      <c r="M13" s="21">
        <v>32163222998837</v>
      </c>
      <c r="N13" s="8"/>
      <c r="O13" s="21">
        <v>32147797031751</v>
      </c>
      <c r="P13" s="8"/>
      <c r="Q13" s="66">
        <v>15425967086</v>
      </c>
      <c r="R13" s="66"/>
    </row>
    <row r="14" spans="1:21" ht="27.75" customHeight="1">
      <c r="A14" s="20" t="s">
        <v>53</v>
      </c>
      <c r="B14" s="8"/>
      <c r="C14" s="21">
        <v>0</v>
      </c>
      <c r="D14" s="8"/>
      <c r="E14" s="21">
        <v>0</v>
      </c>
      <c r="F14" s="8"/>
      <c r="G14" s="21">
        <v>0</v>
      </c>
      <c r="H14" s="8"/>
      <c r="I14" s="21">
        <v>0</v>
      </c>
      <c r="J14" s="8"/>
      <c r="K14" s="21">
        <v>335145</v>
      </c>
      <c r="L14" s="8"/>
      <c r="M14" s="21">
        <v>8696807805</v>
      </c>
      <c r="N14" s="8"/>
      <c r="O14" s="21">
        <v>8549445043</v>
      </c>
      <c r="P14" s="8"/>
      <c r="Q14" s="66">
        <v>147362762</v>
      </c>
      <c r="R14" s="66"/>
    </row>
    <row r="15" spans="1:21" ht="27.75" customHeight="1">
      <c r="A15" s="20" t="s">
        <v>15</v>
      </c>
      <c r="B15" s="8"/>
      <c r="C15" s="21">
        <v>315000</v>
      </c>
      <c r="D15" s="8"/>
      <c r="E15" s="21">
        <v>2949356798</v>
      </c>
      <c r="F15" s="8"/>
      <c r="G15" s="21">
        <v>1309554722</v>
      </c>
      <c r="H15" s="8"/>
      <c r="I15" s="21">
        <v>1639802076</v>
      </c>
      <c r="J15" s="8"/>
      <c r="K15" s="21">
        <v>647000</v>
      </c>
      <c r="L15" s="8"/>
      <c r="M15" s="21">
        <v>5608194574</v>
      </c>
      <c r="N15" s="8"/>
      <c r="O15" s="21">
        <v>2644090181</v>
      </c>
      <c r="P15" s="8"/>
      <c r="Q15" s="66">
        <v>2964104393</v>
      </c>
      <c r="R15" s="66"/>
      <c r="U15" s="10"/>
    </row>
    <row r="16" spans="1:21" ht="27.75" customHeight="1" thickBot="1">
      <c r="A16" s="5" t="s">
        <v>16</v>
      </c>
      <c r="B16" s="8"/>
      <c r="C16" s="9">
        <f>SUM(C8:C15)</f>
        <v>257992948</v>
      </c>
      <c r="D16" s="8"/>
      <c r="E16" s="9">
        <f>SUM(E8:E15)</f>
        <v>3304624477953</v>
      </c>
      <c r="F16" s="8"/>
      <c r="G16" s="9">
        <f>SUM(G8:G15)</f>
        <v>3297850045836</v>
      </c>
      <c r="H16" s="8"/>
      <c r="I16" s="9">
        <f>SUM(I8:I15)</f>
        <v>6774432117</v>
      </c>
      <c r="J16" s="8"/>
      <c r="K16" s="9">
        <f>SUM(K8:K15)</f>
        <v>3210394152</v>
      </c>
      <c r="L16" s="8"/>
      <c r="M16" s="9">
        <f>SUM(M8:M15)</f>
        <v>40361757373065</v>
      </c>
      <c r="N16" s="8"/>
      <c r="O16" s="9">
        <f>SUM(O8:O15)</f>
        <v>40326307910196</v>
      </c>
      <c r="P16" s="8"/>
      <c r="Q16" s="67">
        <f>SUM(Q8:R15)</f>
        <v>35449462869</v>
      </c>
      <c r="R16" s="67"/>
      <c r="U16" s="10"/>
    </row>
    <row r="19" spans="5:13">
      <c r="E19" s="45"/>
    </row>
    <row r="20" spans="5:13">
      <c r="E20" s="10"/>
      <c r="M20" s="10"/>
    </row>
    <row r="21" spans="5:13">
      <c r="E21" s="45"/>
      <c r="M21" s="10"/>
    </row>
    <row r="22" spans="5:13">
      <c r="E22" s="10"/>
      <c r="M22" s="10"/>
    </row>
    <row r="23" spans="5:13">
      <c r="E23" s="10"/>
      <c r="G23" s="10"/>
    </row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9:R9"/>
    <mergeCell ref="Q16:R16"/>
    <mergeCell ref="Q8:R8"/>
    <mergeCell ref="Q10:R10"/>
    <mergeCell ref="Q11:R11"/>
    <mergeCell ref="Q15:R15"/>
    <mergeCell ref="Q12:R12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U24"/>
  <sheetViews>
    <sheetView rightToLeft="1" view="pageBreakPreview" topLeftCell="A4" zoomScaleNormal="100" zoomScaleSheetLayoutView="100" workbookViewId="0">
      <selection activeCell="I12" sqref="I12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0.710937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6.7109375" customWidth="1"/>
    <col min="18" max="18" width="0.28515625" customWidth="1"/>
    <col min="19" max="19" width="13.85546875" bestFit="1" customWidth="1"/>
    <col min="20" max="20" width="21.28515625" customWidth="1"/>
  </cols>
  <sheetData>
    <row r="1" spans="1:21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1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1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1" ht="14.45" customHeight="1"/>
    <row r="5" spans="1:21" ht="34.5" customHeight="1">
      <c r="A5" s="60" t="s">
        <v>116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1" ht="34.5" customHeight="1">
      <c r="A6" s="55" t="s">
        <v>41</v>
      </c>
      <c r="B6" s="8"/>
      <c r="C6" s="55" t="s">
        <v>112</v>
      </c>
      <c r="D6" s="55"/>
      <c r="E6" s="55"/>
      <c r="F6" s="55"/>
      <c r="G6" s="55"/>
      <c r="H6" s="55"/>
      <c r="I6" s="55"/>
      <c r="J6" s="8"/>
      <c r="K6" s="55" t="s">
        <v>113</v>
      </c>
      <c r="L6" s="55"/>
      <c r="M6" s="55"/>
      <c r="N6" s="55"/>
      <c r="O6" s="55"/>
      <c r="P6" s="55"/>
      <c r="Q6" s="55"/>
    </row>
    <row r="7" spans="1:21" ht="34.5" customHeight="1">
      <c r="A7" s="55"/>
      <c r="B7" s="8"/>
      <c r="C7" s="6" t="s">
        <v>9</v>
      </c>
      <c r="D7" s="18"/>
      <c r="E7" s="6" t="s">
        <v>11</v>
      </c>
      <c r="F7" s="18"/>
      <c r="G7" s="6" t="s">
        <v>63</v>
      </c>
      <c r="H7" s="18"/>
      <c r="I7" s="6" t="s">
        <v>65</v>
      </c>
      <c r="J7" s="8"/>
      <c r="K7" s="6" t="s">
        <v>9</v>
      </c>
      <c r="L7" s="18"/>
      <c r="M7" s="6" t="s">
        <v>11</v>
      </c>
      <c r="N7" s="18"/>
      <c r="O7" s="6" t="s">
        <v>63</v>
      </c>
      <c r="P7" s="18"/>
      <c r="Q7" s="6" t="s">
        <v>65</v>
      </c>
    </row>
    <row r="8" spans="1:21" ht="34.5" customHeight="1">
      <c r="A8" s="19" t="s">
        <v>25</v>
      </c>
      <c r="B8" s="8"/>
      <c r="C8" s="12">
        <v>1823435</v>
      </c>
      <c r="D8" s="8"/>
      <c r="E8" s="12">
        <v>36263154475</v>
      </c>
      <c r="F8" s="8"/>
      <c r="G8" s="12">
        <v>31784694907</v>
      </c>
      <c r="H8" s="8"/>
      <c r="I8" s="12">
        <v>4478459568</v>
      </c>
      <c r="J8" s="8"/>
      <c r="K8" s="12">
        <v>1823435</v>
      </c>
      <c r="L8" s="8"/>
      <c r="M8" s="12">
        <v>36263154475</v>
      </c>
      <c r="N8" s="8"/>
      <c r="O8" s="12">
        <v>32874550114</v>
      </c>
      <c r="P8" s="8"/>
      <c r="Q8" s="12">
        <v>3388604361</v>
      </c>
      <c r="T8" s="10"/>
      <c r="U8" s="10"/>
    </row>
    <row r="9" spans="1:21" ht="34.5" customHeight="1">
      <c r="A9" s="20" t="s">
        <v>24</v>
      </c>
      <c r="B9" s="8"/>
      <c r="C9" s="21">
        <v>1</v>
      </c>
      <c r="D9" s="8"/>
      <c r="E9" s="21">
        <v>12518</v>
      </c>
      <c r="F9" s="8"/>
      <c r="G9" s="21">
        <v>12251</v>
      </c>
      <c r="H9" s="8"/>
      <c r="I9" s="21">
        <v>267</v>
      </c>
      <c r="J9" s="8"/>
      <c r="K9" s="21">
        <v>1</v>
      </c>
      <c r="L9" s="8"/>
      <c r="M9" s="21">
        <v>12517</v>
      </c>
      <c r="N9" s="8"/>
      <c r="O9" s="21">
        <v>10651</v>
      </c>
      <c r="P9" s="8"/>
      <c r="Q9" s="21">
        <v>1866</v>
      </c>
      <c r="T9" s="10"/>
      <c r="U9" s="10"/>
    </row>
    <row r="10" spans="1:21" ht="34.5" customHeight="1">
      <c r="A10" s="20" t="s">
        <v>26</v>
      </c>
      <c r="B10" s="8"/>
      <c r="C10" s="21">
        <v>223400</v>
      </c>
      <c r="D10" s="8"/>
      <c r="E10" s="21">
        <v>3553404212</v>
      </c>
      <c r="F10" s="8"/>
      <c r="G10" s="21">
        <v>3514220662</v>
      </c>
      <c r="H10" s="8"/>
      <c r="I10" s="21">
        <v>39183550</v>
      </c>
      <c r="J10" s="8"/>
      <c r="K10" s="21">
        <v>223400</v>
      </c>
      <c r="L10" s="8"/>
      <c r="M10" s="21">
        <v>3553404212</v>
      </c>
      <c r="N10" s="8"/>
      <c r="O10" s="21">
        <v>3437595605</v>
      </c>
      <c r="P10" s="8"/>
      <c r="Q10" s="21">
        <v>115808607</v>
      </c>
      <c r="T10" s="10"/>
      <c r="U10" s="10"/>
    </row>
    <row r="11" spans="1:21" ht="34.5" customHeight="1">
      <c r="A11" s="20" t="s">
        <v>28</v>
      </c>
      <c r="B11" s="8"/>
      <c r="C11" s="21">
        <v>2803857</v>
      </c>
      <c r="D11" s="8"/>
      <c r="E11" s="21">
        <v>31102019332</v>
      </c>
      <c r="F11" s="8"/>
      <c r="G11" s="21">
        <v>31066371180</v>
      </c>
      <c r="H11" s="8"/>
      <c r="I11" s="21">
        <v>35648152</v>
      </c>
      <c r="J11" s="8"/>
      <c r="K11" s="21">
        <v>2803857</v>
      </c>
      <c r="L11" s="8"/>
      <c r="M11" s="21">
        <v>31102019332</v>
      </c>
      <c r="N11" s="8"/>
      <c r="O11" s="21">
        <v>31052882570</v>
      </c>
      <c r="P11" s="8"/>
      <c r="Q11" s="21">
        <v>49136762</v>
      </c>
      <c r="T11" s="10"/>
      <c r="U11" s="10"/>
    </row>
    <row r="12" spans="1:21" ht="34.5" customHeight="1">
      <c r="A12" s="20" t="s">
        <v>15</v>
      </c>
      <c r="B12" s="8"/>
      <c r="C12" s="21">
        <v>28631177</v>
      </c>
      <c r="D12" s="8"/>
      <c r="E12" s="21">
        <v>173230021785</v>
      </c>
      <c r="F12" s="8"/>
      <c r="G12" s="21">
        <v>144922182390</v>
      </c>
      <c r="H12" s="8"/>
      <c r="I12" s="21">
        <v>28307839395</v>
      </c>
      <c r="J12" s="8"/>
      <c r="K12" s="21">
        <v>28631177</v>
      </c>
      <c r="L12" s="8"/>
      <c r="M12" s="21">
        <v>173230021785</v>
      </c>
      <c r="N12" s="8"/>
      <c r="O12" s="21">
        <v>73248534084</v>
      </c>
      <c r="P12" s="8"/>
      <c r="Q12" s="21">
        <v>99981487701</v>
      </c>
      <c r="S12" s="10"/>
      <c r="T12" s="10"/>
      <c r="U12" s="10"/>
    </row>
    <row r="13" spans="1:21" ht="34.5" customHeight="1">
      <c r="A13" s="20" t="s">
        <v>27</v>
      </c>
      <c r="B13" s="8"/>
      <c r="C13" s="21">
        <v>56999</v>
      </c>
      <c r="D13" s="8"/>
      <c r="E13" s="21">
        <v>1531503915</v>
      </c>
      <c r="F13" s="8"/>
      <c r="G13" s="21">
        <v>1497057112</v>
      </c>
      <c r="H13" s="8"/>
      <c r="I13" s="21">
        <v>34446803</v>
      </c>
      <c r="J13" s="8"/>
      <c r="K13" s="21">
        <v>56999</v>
      </c>
      <c r="L13" s="8"/>
      <c r="M13" s="21">
        <v>1531503915</v>
      </c>
      <c r="N13" s="8"/>
      <c r="O13" s="21">
        <v>1466031021</v>
      </c>
      <c r="P13" s="8"/>
      <c r="Q13" s="21">
        <v>65472894</v>
      </c>
      <c r="S13" s="10"/>
      <c r="T13" s="10"/>
      <c r="U13" s="10"/>
    </row>
    <row r="14" spans="1:21" ht="34.5" customHeight="1">
      <c r="A14" s="20" t="s">
        <v>29</v>
      </c>
      <c r="B14" s="8"/>
      <c r="C14" s="21">
        <v>1441976</v>
      </c>
      <c r="D14" s="8"/>
      <c r="E14" s="21">
        <v>15253924388</v>
      </c>
      <c r="F14" s="8"/>
      <c r="G14" s="21">
        <v>14375952658</v>
      </c>
      <c r="H14" s="8"/>
      <c r="I14" s="21">
        <v>877971730</v>
      </c>
      <c r="J14" s="8"/>
      <c r="K14" s="21">
        <v>1441976</v>
      </c>
      <c r="L14" s="8"/>
      <c r="M14" s="21">
        <v>15253924388</v>
      </c>
      <c r="N14" s="8"/>
      <c r="O14" s="21">
        <v>14811395841</v>
      </c>
      <c r="P14" s="8"/>
      <c r="Q14" s="21">
        <v>442528547</v>
      </c>
      <c r="T14" s="10"/>
      <c r="U14" s="10"/>
    </row>
    <row r="15" spans="1:21" ht="34.5" customHeight="1">
      <c r="A15" s="20" t="s">
        <v>22</v>
      </c>
      <c r="B15" s="8"/>
      <c r="C15" s="21">
        <v>21691978</v>
      </c>
      <c r="D15" s="8"/>
      <c r="E15" s="21">
        <v>299554982447</v>
      </c>
      <c r="F15" s="8"/>
      <c r="G15" s="21">
        <v>299459480096</v>
      </c>
      <c r="H15" s="8"/>
      <c r="I15" s="21">
        <v>95502351</v>
      </c>
      <c r="J15" s="8"/>
      <c r="K15" s="21">
        <v>21691978</v>
      </c>
      <c r="L15" s="8"/>
      <c r="M15" s="21">
        <v>299554982447</v>
      </c>
      <c r="N15" s="8"/>
      <c r="O15" s="21">
        <v>299392633801</v>
      </c>
      <c r="P15" s="8"/>
      <c r="Q15" s="21">
        <v>162348646</v>
      </c>
      <c r="T15" s="10"/>
      <c r="U15" s="10"/>
    </row>
    <row r="16" spans="1:21" ht="34.5" customHeight="1">
      <c r="A16" s="22" t="s">
        <v>23</v>
      </c>
      <c r="B16" s="8"/>
      <c r="C16" s="23">
        <v>2851298</v>
      </c>
      <c r="D16" s="8"/>
      <c r="E16" s="23">
        <v>38873999941</v>
      </c>
      <c r="F16" s="8"/>
      <c r="G16" s="23">
        <v>36613949078</v>
      </c>
      <c r="H16" s="8"/>
      <c r="I16" s="23">
        <v>2260050863</v>
      </c>
      <c r="J16" s="8"/>
      <c r="K16" s="23">
        <v>2851298</v>
      </c>
      <c r="L16" s="8"/>
      <c r="M16" s="23">
        <v>38873999941</v>
      </c>
      <c r="N16" s="8"/>
      <c r="O16" s="23">
        <v>36866978781</v>
      </c>
      <c r="P16" s="8"/>
      <c r="Q16" s="23">
        <v>2007021160</v>
      </c>
      <c r="T16" s="10"/>
      <c r="U16" s="10"/>
    </row>
    <row r="17" spans="1:17" ht="34.5" customHeight="1" thickBot="1">
      <c r="A17" s="5" t="s">
        <v>16</v>
      </c>
      <c r="B17" s="8"/>
      <c r="C17" s="9">
        <f>SUM(C8:C16)</f>
        <v>59524121</v>
      </c>
      <c r="D17" s="8"/>
      <c r="E17" s="9">
        <f>SUM(E8:E16)</f>
        <v>599363023013</v>
      </c>
      <c r="F17" s="8"/>
      <c r="G17" s="9">
        <f>SUM(G8:G16)</f>
        <v>563233920334</v>
      </c>
      <c r="H17" s="8"/>
      <c r="I17" s="9">
        <f>SUM(I8:I16)</f>
        <v>36129102679</v>
      </c>
      <c r="J17" s="8"/>
      <c r="K17" s="9">
        <f>SUM(K8:K16)</f>
        <v>59524121</v>
      </c>
      <c r="L17" s="8"/>
      <c r="M17" s="9">
        <f>SUM(M8:M16)</f>
        <v>599363023012</v>
      </c>
      <c r="N17" s="8"/>
      <c r="O17" s="9">
        <f>SUM(O8:O16)</f>
        <v>493150612468</v>
      </c>
      <c r="P17" s="8"/>
      <c r="Q17" s="9">
        <f>SUM(Q8:Q16)</f>
        <v>106212410544</v>
      </c>
    </row>
    <row r="23" spans="1:17">
      <c r="M23" s="10"/>
    </row>
    <row r="24" spans="1:17">
      <c r="G24" s="1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L15"/>
  <sheetViews>
    <sheetView rightToLeft="1" view="pageBreakPreview" zoomScaleNormal="100" zoomScaleSheetLayoutView="100" workbookViewId="0">
      <selection activeCell="H17" sqref="H17"/>
    </sheetView>
  </sheetViews>
  <sheetFormatPr defaultRowHeight="12.75"/>
  <cols>
    <col min="1" max="1" width="2.5703125" customWidth="1"/>
    <col min="2" max="2" width="45.85546875" customWidth="1"/>
    <col min="3" max="3" width="1.28515625" customWidth="1"/>
    <col min="4" max="4" width="8.28515625" bestFit="1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2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4.45" customHeight="1"/>
    <row r="5" spans="1:12" ht="29.1" customHeight="1">
      <c r="A5" s="60" t="s">
        <v>117</v>
      </c>
      <c r="B5" s="60"/>
      <c r="C5" s="60"/>
      <c r="D5" s="60"/>
      <c r="E5" s="60"/>
      <c r="F5" s="60"/>
      <c r="G5" s="60"/>
      <c r="H5" s="60"/>
      <c r="I5" s="60"/>
      <c r="J5" s="60"/>
    </row>
    <row r="6" spans="1:12" ht="9.75" customHeight="1"/>
    <row r="7" spans="1:12" ht="30" customHeight="1">
      <c r="A7" s="55" t="s">
        <v>41</v>
      </c>
      <c r="B7" s="55"/>
      <c r="D7" s="2" t="s">
        <v>42</v>
      </c>
      <c r="F7" s="2" t="s">
        <v>31</v>
      </c>
      <c r="H7" s="2" t="s">
        <v>43</v>
      </c>
      <c r="J7" s="2" t="s">
        <v>44</v>
      </c>
    </row>
    <row r="8" spans="1:12" ht="30" customHeight="1">
      <c r="A8" s="63" t="s">
        <v>45</v>
      </c>
      <c r="B8" s="63"/>
      <c r="C8" s="8"/>
      <c r="D8" s="19" t="s">
        <v>122</v>
      </c>
      <c r="E8" s="8"/>
      <c r="F8" s="12">
        <f>'درآمد سرمایه گذاری در سهام'!H10</f>
        <v>29947641471</v>
      </c>
      <c r="G8" s="8"/>
      <c r="H8" s="29">
        <f>(F8/F$12)*100</f>
        <v>68.85685072947787</v>
      </c>
      <c r="I8" s="8"/>
      <c r="J8" s="29">
        <v>4.6900000000000004</v>
      </c>
      <c r="L8" s="25"/>
    </row>
    <row r="9" spans="1:12" ht="30" customHeight="1">
      <c r="A9" s="62" t="s">
        <v>46</v>
      </c>
      <c r="B9" s="62"/>
      <c r="C9" s="8"/>
      <c r="D9" s="20" t="s">
        <v>47</v>
      </c>
      <c r="E9" s="8"/>
      <c r="F9" s="21">
        <f>'درآمد سرمایه گذاری در صندوق'!G19</f>
        <v>12955893325</v>
      </c>
      <c r="G9" s="8"/>
      <c r="H9" s="32">
        <f t="shared" ref="H9:H11" si="0">(F9/F$12)*100</f>
        <v>29.78872354974721</v>
      </c>
      <c r="I9" s="8"/>
      <c r="J9" s="32">
        <v>2.0299999999999998</v>
      </c>
      <c r="L9" s="25"/>
    </row>
    <row r="10" spans="1:12" ht="30" customHeight="1">
      <c r="A10" s="62" t="s">
        <v>48</v>
      </c>
      <c r="B10" s="62"/>
      <c r="C10" s="8"/>
      <c r="D10" s="20" t="s">
        <v>123</v>
      </c>
      <c r="E10" s="8"/>
      <c r="F10" s="21">
        <f>'درآمد سپرده بانکی'!D18</f>
        <v>501926202</v>
      </c>
      <c r="G10" s="8"/>
      <c r="H10" s="32">
        <f t="shared" si="0"/>
        <v>1.1540493965708516</v>
      </c>
      <c r="I10" s="8"/>
      <c r="J10" s="32">
        <v>0.08</v>
      </c>
      <c r="L10" s="25"/>
    </row>
    <row r="11" spans="1:12" ht="30" customHeight="1">
      <c r="A11" s="61" t="s">
        <v>49</v>
      </c>
      <c r="B11" s="61"/>
      <c r="C11" s="8"/>
      <c r="D11" s="22" t="s">
        <v>124</v>
      </c>
      <c r="E11" s="8"/>
      <c r="F11" s="23">
        <f>'سایر درآمدها'!F12</f>
        <v>87148893</v>
      </c>
      <c r="G11" s="8"/>
      <c r="H11" s="35">
        <f t="shared" si="0"/>
        <v>0.2003763242040664</v>
      </c>
      <c r="I11" s="8"/>
      <c r="J11" s="35">
        <v>0.01</v>
      </c>
      <c r="L11" s="25"/>
    </row>
    <row r="12" spans="1:12" ht="30" customHeight="1">
      <c r="A12" s="58" t="s">
        <v>16</v>
      </c>
      <c r="B12" s="58"/>
      <c r="C12" s="8"/>
      <c r="D12" s="9"/>
      <c r="E12" s="8"/>
      <c r="F12" s="9">
        <f>SUM(F8:F11)</f>
        <v>43492609891</v>
      </c>
      <c r="G12" s="8"/>
      <c r="H12" s="9">
        <f>SUM(H8:H11)</f>
        <v>100.00000000000001</v>
      </c>
      <c r="I12" s="8"/>
      <c r="J12" s="17">
        <f>SUM(J8:J11)</f>
        <v>6.8100000000000005</v>
      </c>
      <c r="L12" s="25"/>
    </row>
    <row r="15" spans="1:12" ht="14.25">
      <c r="H15" s="11"/>
    </row>
  </sheetData>
  <mergeCells count="10">
    <mergeCell ref="A1:J1"/>
    <mergeCell ref="A2:J2"/>
    <mergeCell ref="A3:J3"/>
    <mergeCell ref="A7:B7"/>
    <mergeCell ref="A5:J5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R11"/>
  <sheetViews>
    <sheetView rightToLeft="1" view="pageBreakPreview" zoomScaleNormal="100" zoomScaleSheetLayoutView="100" workbookViewId="0">
      <selection activeCell="H11" sqref="H1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3.5703125" bestFit="1" customWidth="1"/>
    <col min="7" max="7" width="1.28515625" customWidth="1"/>
    <col min="8" max="8" width="14.85546875" bestFit="1" customWidth="1"/>
    <col min="9" max="9" width="1.28515625" customWidth="1"/>
    <col min="10" max="10" width="17.28515625" bestFit="1" customWidth="1"/>
    <col min="11" max="11" width="1.28515625" customWidth="1"/>
    <col min="12" max="12" width="15" bestFit="1" customWidth="1"/>
    <col min="13" max="13" width="1.28515625" customWidth="1"/>
    <col min="14" max="14" width="13.7109375" bestFit="1" customWidth="1"/>
    <col min="15" max="15" width="1.28515625" customWidth="1"/>
    <col min="16" max="16" width="16.14062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/>
    <row r="5" spans="1:18" ht="27.75" customHeight="1">
      <c r="A5" s="60" t="s">
        <v>120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0.5" customHeight="1"/>
    <row r="7" spans="1:18" ht="27.75" customHeight="1">
      <c r="A7" s="8"/>
      <c r="B7" s="8"/>
      <c r="C7" s="8"/>
      <c r="D7" s="55" t="s">
        <v>112</v>
      </c>
      <c r="E7" s="55"/>
      <c r="F7" s="55"/>
      <c r="G7" s="55"/>
      <c r="H7" s="55"/>
      <c r="I7" s="55"/>
      <c r="J7" s="55"/>
      <c r="K7" s="8"/>
      <c r="L7" s="55" t="s">
        <v>113</v>
      </c>
      <c r="M7" s="55"/>
      <c r="N7" s="55"/>
      <c r="O7" s="55"/>
      <c r="P7" s="55"/>
      <c r="Q7" s="55"/>
      <c r="R7" s="55"/>
    </row>
    <row r="8" spans="1:18" ht="27.75" customHeight="1">
      <c r="A8" s="8"/>
      <c r="B8" s="8"/>
      <c r="C8" s="8"/>
      <c r="D8" s="38" t="s">
        <v>51</v>
      </c>
      <c r="E8" s="18"/>
      <c r="F8" s="38" t="s">
        <v>52</v>
      </c>
      <c r="G8" s="18"/>
      <c r="H8" s="59" t="s">
        <v>16</v>
      </c>
      <c r="I8" s="59"/>
      <c r="J8" s="59"/>
      <c r="K8" s="8"/>
      <c r="L8" s="38" t="s">
        <v>51</v>
      </c>
      <c r="M8" s="18"/>
      <c r="N8" s="38" t="s">
        <v>52</v>
      </c>
      <c r="O8" s="18"/>
      <c r="P8" s="59" t="s">
        <v>16</v>
      </c>
      <c r="Q8" s="59"/>
      <c r="R8" s="59"/>
    </row>
    <row r="9" spans="1:18" ht="27.75" customHeight="1">
      <c r="A9" s="55" t="s">
        <v>50</v>
      </c>
      <c r="B9" s="55"/>
      <c r="C9" s="8"/>
      <c r="D9" s="38" t="s">
        <v>118</v>
      </c>
      <c r="E9" s="8"/>
      <c r="F9" s="38" t="s">
        <v>119</v>
      </c>
      <c r="G9" s="8"/>
      <c r="H9" s="4" t="s">
        <v>31</v>
      </c>
      <c r="I9" s="18"/>
      <c r="J9" s="4" t="s">
        <v>43</v>
      </c>
      <c r="K9" s="8"/>
      <c r="L9" s="38" t="s">
        <v>118</v>
      </c>
      <c r="M9" s="8"/>
      <c r="N9" s="38" t="s">
        <v>119</v>
      </c>
      <c r="O9" s="8"/>
      <c r="P9" s="4" t="s">
        <v>31</v>
      </c>
      <c r="Q9" s="18"/>
      <c r="R9" s="4" t="s">
        <v>43</v>
      </c>
    </row>
    <row r="10" spans="1:18" ht="27.75" customHeight="1">
      <c r="A10" s="57" t="s">
        <v>15</v>
      </c>
      <c r="B10" s="57"/>
      <c r="C10" s="8"/>
      <c r="D10" s="13">
        <f>'درآمد ناشی از تغییر قیمت اوراق'!I12</f>
        <v>28307839395</v>
      </c>
      <c r="E10" s="8"/>
      <c r="F10" s="13">
        <f>'درآمد ناشی از فروش'!I15</f>
        <v>1639802076</v>
      </c>
      <c r="G10" s="8"/>
      <c r="H10" s="13">
        <f>D10+F10</f>
        <v>29947641471</v>
      </c>
      <c r="I10" s="8"/>
      <c r="J10" s="15">
        <f>(H10/درآمدها!F12)*100</f>
        <v>68.85685072947787</v>
      </c>
      <c r="K10" s="8"/>
      <c r="L10" s="12">
        <f>'درآمد ناشی از تغییر قیمت اوراق'!Q12</f>
        <v>99981487701</v>
      </c>
      <c r="M10" s="8"/>
      <c r="N10" s="13" cm="1">
        <f t="array" ref="N10:O10">'درآمد ناشی از فروش'!Q15:R15</f>
        <v>2964104393</v>
      </c>
      <c r="O10" s="8">
        <v>0</v>
      </c>
      <c r="P10" s="13">
        <f>L10+N10</f>
        <v>102945592094</v>
      </c>
      <c r="Q10" s="8"/>
      <c r="R10" s="15">
        <v>69.12</v>
      </c>
    </row>
    <row r="11" spans="1:18" ht="27.75" customHeight="1" thickBot="1">
      <c r="A11" s="58" t="s">
        <v>16</v>
      </c>
      <c r="B11" s="58"/>
      <c r="C11" s="8"/>
      <c r="D11" s="9">
        <f>SUM(D10)</f>
        <v>28307839395</v>
      </c>
      <c r="E11" s="8"/>
      <c r="F11" s="9">
        <f>SUM(F10)</f>
        <v>1639802076</v>
      </c>
      <c r="G11" s="8"/>
      <c r="H11" s="9">
        <f>SUM(H10)</f>
        <v>29947641471</v>
      </c>
      <c r="I11" s="8"/>
      <c r="J11" s="17">
        <f>SUM(J10)</f>
        <v>68.85685072947787</v>
      </c>
      <c r="K11" s="8"/>
      <c r="L11" s="9">
        <f>SUM(L10)</f>
        <v>99981487701</v>
      </c>
      <c r="M11" s="8"/>
      <c r="N11" s="9">
        <f>SUM(N10)</f>
        <v>2964104393</v>
      </c>
      <c r="O11" s="8"/>
      <c r="P11" s="9">
        <f>SUM(P10)</f>
        <v>102945592094</v>
      </c>
      <c r="Q11" s="8"/>
      <c r="R11" s="17">
        <f>SUM(R10)</f>
        <v>69.12</v>
      </c>
    </row>
  </sheetData>
  <mergeCells count="11">
    <mergeCell ref="A1:R1"/>
    <mergeCell ref="A2:R2"/>
    <mergeCell ref="A3:R3"/>
    <mergeCell ref="D7:J7"/>
    <mergeCell ref="L7:R7"/>
    <mergeCell ref="A5:R5"/>
    <mergeCell ref="A11:B11"/>
    <mergeCell ref="H8:J8"/>
    <mergeCell ref="P8:R8"/>
    <mergeCell ref="A9:B9"/>
    <mergeCell ref="A10:B10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سود سپرده بانکی</vt:lpstr>
      <vt:lpstr>درآمد ناشی از فروش</vt:lpstr>
      <vt:lpstr>درآمد ناشی از تغییر قیمت اوراق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cp:lastPrinted>2025-04-22T13:42:21Z</cp:lastPrinted>
  <dcterms:created xsi:type="dcterms:W3CDTF">2025-04-22T09:59:58Z</dcterms:created>
  <dcterms:modified xsi:type="dcterms:W3CDTF">2025-04-29T09:05:46Z</dcterms:modified>
</cp:coreProperties>
</file>