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\Sepanta\گزارشات قانونی و دوره ای\صورت وضعیت پرتفوی\"/>
    </mc:Choice>
  </mc:AlternateContent>
  <xr:revisionPtr revIDLastSave="0" documentId="13_ncr:1_{75A4A795-C4B5-4F68-9D3C-D37EFA35DC82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جلد" sheetId="1" r:id="rId1"/>
    <sheet name="سهام" sheetId="2" r:id="rId2"/>
    <sheet name="واحدهای صندوق" sheetId="4" r:id="rId3"/>
    <sheet name="سپرده" sheetId="7" r:id="rId4"/>
    <sheet name="سود سپرده بانکی" sheetId="18" r:id="rId5"/>
    <sheet name="درآمد ناشی از فروش" sheetId="19" r:id="rId6"/>
    <sheet name="درآمد ناشی از تغییر قیمت اوراق" sheetId="21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پرده بانکی" sheetId="13" r:id="rId11"/>
    <sheet name="سایر درآمدها" sheetId="14" r:id="rId12"/>
  </sheets>
  <definedNames>
    <definedName name="_xlnm.Print_Area" localSheetId="0">جلد!$A$1:$C$25</definedName>
    <definedName name="_xlnm.Print_Area" localSheetId="7">درآمد!$A$1:$K$12</definedName>
    <definedName name="_xlnm.Print_Area" localSheetId="10">'درآمد سپرده بانکی'!$A$1:$K$18</definedName>
    <definedName name="_xlnm.Print_Area" localSheetId="8">'درآمد سرمایه گذاری در سهام'!$A$1:$T$11</definedName>
    <definedName name="_xlnm.Print_Area" localSheetId="9">'درآمد سرمایه گذاری در صندوق'!$A$1:$S$19</definedName>
    <definedName name="_xlnm.Print_Area" localSheetId="6">'درآمد ناشی از تغییر قیمت اوراق'!$A$1:$S$18</definedName>
    <definedName name="_xlnm.Print_Area" localSheetId="5">'درآمد ناشی از فروش'!$A$1:$S$18</definedName>
    <definedName name="_xlnm.Print_Area" localSheetId="11">'سایر درآمدها'!$A$1:$G$11</definedName>
    <definedName name="_xlnm.Print_Area" localSheetId="3">سپرده!$A$1:$R$21</definedName>
    <definedName name="_xlnm.Print_Area" localSheetId="1">سهام!$A$1:$AB$13</definedName>
    <definedName name="_xlnm.Print_Area" localSheetId="4">'سود سپرده بانکی'!$A$1:$R$18</definedName>
    <definedName name="_xlnm.Print_Area" localSheetId="2">'واحدهای صندوق'!$A$1:$AA$20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8" l="1"/>
  <c r="Q18" i="21"/>
  <c r="O18" i="21"/>
  <c r="M18" i="21"/>
  <c r="E18" i="21"/>
  <c r="G18" i="21"/>
  <c r="I18" i="21"/>
  <c r="Q15" i="18"/>
  <c r="K15" i="18"/>
  <c r="Z20" i="4"/>
  <c r="X20" i="4"/>
  <c r="V20" i="4"/>
  <c r="R20" i="4"/>
  <c r="P20" i="4"/>
  <c r="N20" i="4"/>
  <c r="L20" i="4"/>
  <c r="J20" i="4"/>
  <c r="H20" i="4"/>
  <c r="F20" i="4"/>
  <c r="D20" i="4"/>
  <c r="AA13" i="2"/>
  <c r="Y13" i="2"/>
  <c r="W13" i="2"/>
  <c r="S13" i="2"/>
  <c r="Q13" i="2"/>
  <c r="O13" i="2"/>
  <c r="M13" i="2"/>
  <c r="K13" i="2"/>
  <c r="I13" i="2"/>
  <c r="G13" i="2"/>
  <c r="E13" i="2"/>
  <c r="I8" i="21"/>
  <c r="I10" i="21" l="1"/>
  <c r="I11" i="21"/>
  <c r="I12" i="21"/>
  <c r="I13" i="21"/>
  <c r="I14" i="21"/>
  <c r="I15" i="21"/>
  <c r="I16" i="21"/>
  <c r="I17" i="21"/>
  <c r="I9" i="21"/>
  <c r="M11" i="9"/>
  <c r="Q21" i="7"/>
  <c r="S11" i="9" l="1"/>
  <c r="F10" i="8"/>
  <c r="H18" i="13"/>
  <c r="K18" i="18"/>
  <c r="H19" i="10"/>
  <c r="F9" i="8" s="1"/>
  <c r="F19" i="10"/>
  <c r="I10" i="9"/>
  <c r="Q10" i="9"/>
  <c r="Q11" i="9" s="1"/>
  <c r="O21" i="7" l="1"/>
  <c r="M21" i="7"/>
  <c r="K21" i="7"/>
  <c r="I21" i="7"/>
  <c r="F11" i="14" l="1"/>
  <c r="D11" i="14"/>
  <c r="D18" i="13"/>
  <c r="L19" i="10"/>
  <c r="R19" i="10"/>
  <c r="P19" i="10"/>
  <c r="N19" i="10"/>
  <c r="D19" i="10"/>
  <c r="O11" i="9"/>
  <c r="I11" i="9"/>
  <c r="F8" i="8" s="1"/>
  <c r="F12" i="8" s="1"/>
  <c r="G11" i="9"/>
  <c r="E11" i="9"/>
  <c r="J12" i="8"/>
  <c r="Q18" i="19"/>
  <c r="O18" i="19"/>
  <c r="M18" i="19"/>
  <c r="K18" i="19"/>
  <c r="I18" i="19"/>
  <c r="G18" i="19"/>
  <c r="E18" i="19"/>
  <c r="C18" i="19"/>
  <c r="Q18" i="18"/>
  <c r="O18" i="18"/>
  <c r="M18" i="18"/>
  <c r="I18" i="18"/>
  <c r="G18" i="18"/>
  <c r="J14" i="10" l="1"/>
  <c r="J16" i="10"/>
  <c r="J11" i="10"/>
  <c r="J12" i="10"/>
  <c r="J18" i="10"/>
  <c r="J13" i="10"/>
  <c r="J9" i="10"/>
  <c r="K9" i="9"/>
  <c r="J15" i="10"/>
  <c r="J17" i="10"/>
  <c r="J10" i="10"/>
  <c r="K10" i="9"/>
  <c r="H9" i="8"/>
  <c r="H11" i="8"/>
  <c r="H10" i="8"/>
  <c r="K11" i="9" l="1"/>
  <c r="J19" i="10"/>
  <c r="H12" i="8"/>
</calcChain>
</file>

<file path=xl/sharedStrings.xml><?xml version="1.0" encoding="utf-8"?>
<sst xmlns="http://schemas.openxmlformats.org/spreadsheetml/2006/main" count="338" uniqueCount="137">
  <si>
    <t>صندوق اختصاصی بازارگردانی سپنتا</t>
  </si>
  <si>
    <t>صورت وضعیت پرتفوی</t>
  </si>
  <si>
    <t>برای ماه منتهی به 1404/02/31</t>
  </si>
  <si>
    <t>1404/01/31</t>
  </si>
  <si>
    <t>تغییرات طی دوره</t>
  </si>
  <si>
    <t>1404/02/31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</si>
  <si>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</si>
  <si>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</si>
  <si>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</si>
  <si>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</si>
  <si>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</si>
  <si>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</si>
  <si>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</si>
  <si>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</si>
  <si>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</si>
  <si>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بیمه زندگی خاورمیانه</t>
  </si>
  <si>
    <t>بیمه حافظ</t>
  </si>
  <si>
    <t>جمع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</si>
  <si>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</si>
  <si>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</si>
  <si>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</si>
  <si>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</si>
  <si>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</si>
  <si>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س.درآمد ثابت سام-د</t>
  </si>
  <si>
    <t>صندوق س.بخشی صنایع سورنا-ب</t>
  </si>
  <si>
    <t>ص.س.درآمد ثابت اکسیژن-د</t>
  </si>
  <si>
    <t>صندوق س. سهامی اکسیژن-س</t>
  </si>
  <si>
    <t>ص.س.درآمد ثابت کیمیا-د</t>
  </si>
  <si>
    <t>صندوق س خاتم ایساتیس پویا-ثابت</t>
  </si>
  <si>
    <t>ص.س.د.ثابت ماه آفرید سپینود-د</t>
  </si>
  <si>
    <t>صندوق س.بخشی صنایع سورنا2-ب</t>
  </si>
  <si>
    <t>صندوق س سپر سرمایه بیدار- ثابت</t>
  </si>
  <si>
    <t>صندوق س. ثبات ویستا -د</t>
  </si>
  <si>
    <t>سپرده های بانکی</t>
  </si>
  <si>
    <t>مبلغ</t>
  </si>
  <si>
    <t>افزایش</t>
  </si>
  <si>
    <t>کاهش</t>
  </si>
  <si>
    <t>سپرده کوتاه مدت بانک گردشگری آپادانا</t>
  </si>
  <si>
    <t>سپرده کوتاه مدت بانک خاورمیانه نیایش</t>
  </si>
  <si>
    <t>سپرده کوتاه مدت بانک شهر کامرانیه</t>
  </si>
  <si>
    <t>سپرده بلند مدت بانک گردشگری آپادانا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</si>
  <si>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</si>
  <si>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</si>
  <si>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</si>
  <si>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</si>
  <si>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</si>
  <si>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</si>
  <si>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</si>
  <si>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3-2</t>
  </si>
  <si>
    <t>درآمد حاصل از سرمایه گذاری در سپرده بانکی و گواهی سپرده</t>
  </si>
  <si>
    <t>سایر درآمدها</t>
  </si>
  <si>
    <t>سهام</t>
  </si>
  <si>
    <t>درآمد تغییر ارزش</t>
  </si>
  <si>
    <t>درآمد فروش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</si>
  <si>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</si>
  <si>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</si>
  <si>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</si>
  <si>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</si>
  <si>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</si>
  <si>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</si>
  <si>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</si>
  <si>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</si>
  <si>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</si>
  <si>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</si>
  <si>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</si>
  <si>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سود و زیان ناشی از تغییر قیمت</t>
  </si>
  <si>
    <t>1- سرمایه گذاری ها</t>
  </si>
  <si>
    <t xml:space="preserve">  1-1 سرمایه‌گذاری در سهام و حق تقدم سهام</t>
  </si>
  <si>
    <t>1-2-سرمایه‌گذاری در واحدهای صندوق های سرمایه گذاری</t>
  </si>
  <si>
    <t>طی اردیبهشت ماه</t>
  </si>
  <si>
    <t>1-3-سرمایه گذاری در سپرده بانکی</t>
  </si>
  <si>
    <t>2-1-سود اوراق بهادار با درآمد ثابت و سپرده بانکی</t>
  </si>
  <si>
    <t>2-2-سود(زیان) حاصل از فروش اوراق بهادار</t>
  </si>
  <si>
    <t>2-3-درآمد ناشی از تغییر قیمت اوراق بهادار</t>
  </si>
  <si>
    <t>3-درآمد حاصل از سرمایه گذاری ها</t>
  </si>
  <si>
    <t>3-1-درآمد حاصل از سرمایه­‌گذاری در سهام و حق تقدم سهام</t>
  </si>
  <si>
    <t>3-2-درآمد حاصل از سرمایه­گذاری در واحدهای صندوق سرمایه گذاری</t>
  </si>
  <si>
    <t>3-3-درآمد حاصل از سرمایه­گذاری در سپرده بانکی و گواهی سپرده</t>
  </si>
  <si>
    <t>3-4-درآمد حاصل از سرمایه­گذاری در واحدهای صندوق سرمایه گذاری</t>
  </si>
  <si>
    <t xml:space="preserve">سپرده بانکی نزد بانک گردشگری  </t>
  </si>
  <si>
    <t>سپرده بانکی نزد بانک خاورمیانه</t>
  </si>
  <si>
    <t>سپرده بانکی نزد بانک شهر</t>
  </si>
  <si>
    <t xml:space="preserve"> 120.9967.1600503.1</t>
  </si>
  <si>
    <t xml:space="preserve"> 120.9967.1600503.2</t>
  </si>
  <si>
    <t xml:space="preserve"> 146.9967.1600503.1</t>
  </si>
  <si>
    <t xml:space="preserve"> 10-1310810707075930</t>
  </si>
  <si>
    <t xml:space="preserve"> 10-1310810707076011</t>
  </si>
  <si>
    <t xml:space="preserve"> 10-1310810707076051</t>
  </si>
  <si>
    <t xml:space="preserve"> 10-1310810707076165</t>
  </si>
  <si>
    <t xml:space="preserve"> 10-1310810707076509</t>
  </si>
  <si>
    <t>10-1310810707076715</t>
  </si>
  <si>
    <t>10-1310810707076960</t>
  </si>
  <si>
    <t>700-1004371668</t>
  </si>
  <si>
    <t>120.3331.600503.1</t>
  </si>
  <si>
    <t>شماره حساب</t>
  </si>
  <si>
    <t>نوع سپرده</t>
  </si>
  <si>
    <t>تاریخ افتتاح حساب</t>
  </si>
  <si>
    <t xml:space="preserve">کوتاه مدت </t>
  </si>
  <si>
    <t xml:space="preserve">بلند مدت </t>
  </si>
  <si>
    <t>1402/10/11</t>
  </si>
  <si>
    <t>1403/10/23</t>
  </si>
  <si>
    <t>1403/02/24</t>
  </si>
  <si>
    <t>1403/03/12</t>
  </si>
  <si>
    <t>1403/04/11</t>
  </si>
  <si>
    <t>1403/05/20</t>
  </si>
  <si>
    <t>1403/10/30</t>
  </si>
  <si>
    <t>1403/11/13</t>
  </si>
  <si>
    <t>1403/07/30</t>
  </si>
  <si>
    <t>1403/10/24</t>
  </si>
  <si>
    <t>مشخصات حساب بانکی</t>
  </si>
  <si>
    <t>1404/02/23</t>
  </si>
  <si>
    <t>1404/02/21</t>
  </si>
  <si>
    <t>سپرده کوتاه مدت بانک گردشگری آپادانا 120.9967.1600503.1</t>
  </si>
  <si>
    <t>سپرده بلند مدت بانک گردشگری آپادانا 120.3331600503.1</t>
  </si>
  <si>
    <t>سپرده کوتاه مدت بانک خاورمیانه نیایش 101310810707075930</t>
  </si>
  <si>
    <t>سپرده کوتاه مدت بانک خاورمیانه نیایش 101310810707076011</t>
  </si>
  <si>
    <t>سپرده کوتاه مدت بانک خاورمیانه نیایش 101310810707076051</t>
  </si>
  <si>
    <t>سود سپرده کوتاه مدت بانک شهر شعبه کامرانیه - 7001004371668</t>
  </si>
  <si>
    <t>بانک گردشگری شعبه آپادانا - 120.9967.1600503.2</t>
  </si>
  <si>
    <t>سود سپرده کوتاه مدت بانک خاورمیانه  نیایش 101310810707076509</t>
  </si>
  <si>
    <t>سپرده کوتاه مدت بانک خاورمیانه نیایش 101310810707076715</t>
  </si>
  <si>
    <t>سپرده کوتاه مدت بانک خاورمیانه نیایش 101310810707076165</t>
  </si>
  <si>
    <t>از ابتدای سال مالی تا پایان اردیبهشت ماه</t>
  </si>
  <si>
    <t>تاریخ دریافت سود</t>
  </si>
  <si>
    <t>تاریخ سررسید</t>
  </si>
  <si>
    <t>ندارد</t>
  </si>
  <si>
    <t>1406/10/05</t>
  </si>
  <si>
    <t>یادداشت 3-2</t>
  </si>
  <si>
    <t>یادداشت 2-2</t>
  </si>
  <si>
    <t>28ام</t>
  </si>
  <si>
    <t>30ام</t>
  </si>
  <si>
    <t>1ام</t>
  </si>
  <si>
    <t>5ام</t>
  </si>
  <si>
    <t>-</t>
  </si>
  <si>
    <t>3-1</t>
  </si>
  <si>
    <t>3-3</t>
  </si>
  <si>
    <t>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</si>
</sst>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name val="B Nazanin"/>
      <charset val="178"/>
    </font>
    <font>
      <sz val="10"/>
      <name val="Arial"/>
      <family val="2"/>
    </font>
    <font>
      <sz val="11"/>
      <color rgb="FF262626"/>
      <name val="IRANSans"/>
    </font>
    <font>
      <sz val="12"/>
      <color theme="1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8" fontId="4" fillId="0" borderId="4" xfId="0" applyNumberFormat="1" applyFont="1" applyBorder="1" applyAlignment="1">
      <alignment horizontal="center" vertical="center"/>
    </xf>
    <xf numFmtId="38" fontId="4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vertical="center"/>
    </xf>
    <xf numFmtId="38" fontId="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0" fillId="0" borderId="0" xfId="0" applyNumberFormat="1" applyAlignment="1">
      <alignment horizontal="left"/>
    </xf>
    <xf numFmtId="38" fontId="4" fillId="0" borderId="2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readingOrder="2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38" fontId="4" fillId="0" borderId="2" xfId="0" applyNumberFormat="1" applyFont="1" applyFill="1" applyBorder="1" applyAlignment="1">
      <alignment horizontal="center" vertical="center"/>
    </xf>
    <xf numFmtId="38" fontId="4" fillId="0" borderId="0" xfId="0" applyNumberFormat="1" applyFont="1" applyFill="1" applyAlignment="1">
      <alignment horizontal="center" vertical="center"/>
    </xf>
    <xf numFmtId="38" fontId="4" fillId="0" borderId="4" xfId="0" applyNumberFormat="1" applyFont="1" applyFill="1" applyBorder="1" applyAlignment="1">
      <alignment horizontal="center" vertical="center"/>
    </xf>
    <xf numFmtId="38" fontId="4" fillId="0" borderId="5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top"/>
    </xf>
    <xf numFmtId="4" fontId="4" fillId="0" borderId="9" xfId="0" applyNumberFormat="1" applyFont="1" applyFill="1" applyBorder="1" applyAlignment="1">
      <alignment horizontal="center" vertical="center"/>
    </xf>
    <xf numFmtId="40" fontId="4" fillId="0" borderId="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10" fillId="0" borderId="0" xfId="0" applyFont="1" applyFill="1" applyAlignment="1">
      <alignment horizontal="center" vertical="center" wrapText="1"/>
    </xf>
    <xf numFmtId="3" fontId="0" fillId="0" borderId="0" xfId="0" applyNumberFormat="1" applyFill="1" applyAlignment="1">
      <alignment horizontal="left"/>
    </xf>
    <xf numFmtId="3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3" fontId="9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3" fontId="4" fillId="0" borderId="2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center"/>
    </xf>
    <xf numFmtId="38" fontId="4" fillId="0" borderId="0" xfId="0" applyNumberFormat="1" applyFont="1" applyFill="1" applyAlignment="1">
      <alignment horizontal="center" vertical="top"/>
    </xf>
    <xf numFmtId="3" fontId="4" fillId="0" borderId="4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38" fontId="4" fillId="0" borderId="5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right" vertical="center" readingOrder="2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5:C8"/>
  <sheetViews>
    <sheetView rightToLeft="1" tabSelected="1" view="pageBreakPreview" zoomScaleNormal="90" zoomScaleSheetLayoutView="100" workbookViewId="0">
      <selection activeCell="A24" sqref="A24"/>
    </sheetView>
  </sheetViews>
  <sheetFormatPr defaultRowHeight="12.75"/>
  <cols>
    <col min="1" max="1" width="24.85546875" customWidth="1"/>
    <col min="2" max="2" width="33.140625" customWidth="1"/>
    <col min="3" max="3" width="30.42578125" customWidth="1"/>
  </cols>
  <sheetData>
    <row r="5" spans="1:3" ht="29.1" customHeight="1">
      <c r="A5" s="41" t="s">
        <v>0</v>
      </c>
      <c r="B5" s="41"/>
      <c r="C5" s="41"/>
    </row>
    <row r="6" spans="1:3" ht="21.75" customHeight="1">
      <c r="A6" s="41" t="s">
        <v>1</v>
      </c>
      <c r="B6" s="41"/>
      <c r="C6" s="41"/>
    </row>
    <row r="7" spans="1:3" ht="21.75" customHeight="1">
      <c r="A7" s="41" t="s">
        <v>2</v>
      </c>
      <c r="B7" s="41"/>
      <c r="C7" s="41"/>
    </row>
    <row r="8" spans="1:3" ht="7.35" customHeight="1"/>
  </sheetData>
  <mergeCells count="3">
    <mergeCell ref="A5:C5"/>
    <mergeCell ref="A6:C6"/>
    <mergeCell ref="A7:C7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  <pageSetUpPr fitToPage="1"/>
  </sheetPr>
  <dimension ref="A1:U20"/>
  <sheetViews>
    <sheetView rightToLeft="1" view="pageBreakPreview" zoomScaleNormal="100" zoomScaleSheetLayoutView="100" workbookViewId="0">
      <selection activeCell="A19" sqref="A19:B19"/>
    </sheetView>
  </sheetViews>
  <sheetFormatPr defaultRowHeight="12.75"/>
  <cols>
    <col min="1" max="1" width="5.140625" customWidth="1"/>
    <col min="2" max="2" width="32.28515625" customWidth="1"/>
    <col min="3" max="3" width="1.28515625" customWidth="1"/>
    <col min="4" max="4" width="15.42578125" bestFit="1" customWidth="1"/>
    <col min="5" max="5" width="1.28515625" customWidth="1"/>
    <col min="6" max="6" width="14.5703125" bestFit="1" customWidth="1"/>
    <col min="7" max="7" width="1.28515625" customWidth="1"/>
    <col min="8" max="8" width="14.7109375" bestFit="1" customWidth="1"/>
    <col min="9" max="9" width="1.28515625" customWidth="1"/>
    <col min="10" max="10" width="17.28515625" bestFit="1" customWidth="1"/>
    <col min="11" max="11" width="1.28515625" customWidth="1"/>
    <col min="12" max="12" width="15.42578125" bestFit="1" customWidth="1"/>
    <col min="13" max="13" width="1.28515625" customWidth="1"/>
    <col min="14" max="14" width="15" bestFit="1" customWidth="1"/>
    <col min="15" max="15" width="1.28515625" customWidth="1"/>
    <col min="16" max="16" width="15" bestFit="1" customWidth="1"/>
    <col min="17" max="17" width="1.28515625" customWidth="1"/>
    <col min="18" max="18" width="17.28515625" bestFit="1" customWidth="1"/>
    <col min="19" max="19" width="0.28515625" hidden="1" customWidth="1"/>
    <col min="20" max="20" width="13.85546875" bestFit="1" customWidth="1"/>
    <col min="21" max="21" width="17.140625" customWidth="1"/>
  </cols>
  <sheetData>
    <row r="1" spans="1:21" ht="29.1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21" ht="21.75" customHeight="1">
      <c r="A2" s="41" t="s">
        <v>41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21" ht="21.75" customHeight="1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21" ht="14.45" customHeight="1"/>
    <row r="5" spans="1:21" ht="31.5" customHeight="1">
      <c r="A5" s="42" t="s">
        <v>76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21" ht="28.5" customHeight="1">
      <c r="A6" s="6"/>
      <c r="B6" s="6"/>
      <c r="C6" s="6"/>
      <c r="D6" s="44" t="s">
        <v>69</v>
      </c>
      <c r="E6" s="44"/>
      <c r="F6" s="44"/>
      <c r="G6" s="44"/>
      <c r="H6" s="44"/>
      <c r="I6" s="44"/>
      <c r="J6" s="44"/>
      <c r="K6" s="6"/>
      <c r="L6" s="44" t="s">
        <v>122</v>
      </c>
      <c r="M6" s="44"/>
      <c r="N6" s="44"/>
      <c r="O6" s="44"/>
      <c r="P6" s="44"/>
      <c r="Q6" s="44"/>
      <c r="R6" s="44"/>
    </row>
    <row r="7" spans="1:21" ht="28.5" customHeight="1">
      <c r="A7" s="6"/>
      <c r="B7" s="6"/>
      <c r="C7" s="6"/>
      <c r="D7" s="2" t="s">
        <v>52</v>
      </c>
      <c r="E7" s="7"/>
      <c r="F7" s="2" t="s">
        <v>53</v>
      </c>
      <c r="G7" s="7"/>
      <c r="H7" s="48" t="s">
        <v>17</v>
      </c>
      <c r="I7" s="48"/>
      <c r="J7" s="48"/>
      <c r="K7" s="6"/>
      <c r="L7" s="29" t="s">
        <v>52</v>
      </c>
      <c r="M7" s="7"/>
      <c r="N7" s="2" t="s">
        <v>53</v>
      </c>
      <c r="O7" s="7"/>
      <c r="P7" s="48" t="s">
        <v>17</v>
      </c>
      <c r="Q7" s="48"/>
      <c r="R7" s="48"/>
    </row>
    <row r="8" spans="1:21" ht="28.5" customHeight="1">
      <c r="A8" s="44" t="s">
        <v>20</v>
      </c>
      <c r="B8" s="44"/>
      <c r="C8" s="6"/>
      <c r="D8" s="2" t="s">
        <v>127</v>
      </c>
      <c r="E8" s="67"/>
      <c r="F8" s="2" t="s">
        <v>128</v>
      </c>
      <c r="G8" s="6"/>
      <c r="H8" s="3" t="s">
        <v>34</v>
      </c>
      <c r="I8" s="7"/>
      <c r="J8" s="3" t="s">
        <v>44</v>
      </c>
      <c r="K8" s="6"/>
      <c r="L8" s="29" t="s">
        <v>127</v>
      </c>
      <c r="M8" s="67"/>
      <c r="N8" s="29" t="s">
        <v>128</v>
      </c>
      <c r="O8" s="6"/>
      <c r="P8" s="3" t="s">
        <v>34</v>
      </c>
      <c r="Q8" s="7"/>
      <c r="R8" s="3" t="s">
        <v>44</v>
      </c>
    </row>
    <row r="9" spans="1:21" ht="28.5" customHeight="1">
      <c r="A9" s="46" t="s">
        <v>31</v>
      </c>
      <c r="B9" s="46"/>
      <c r="C9" s="6"/>
      <c r="D9" s="60">
        <v>0</v>
      </c>
      <c r="E9" s="51"/>
      <c r="F9" s="50">
        <v>40452828</v>
      </c>
      <c r="G9" s="51"/>
      <c r="H9" s="50">
        <v>40452828</v>
      </c>
      <c r="I9" s="51"/>
      <c r="J9" s="52">
        <f>(H9/درآمد!F$12)*100</f>
        <v>5.1006892591748711E-2</v>
      </c>
      <c r="K9" s="51"/>
      <c r="L9" s="60">
        <v>0</v>
      </c>
      <c r="M9" s="51"/>
      <c r="N9" s="50">
        <v>187815590</v>
      </c>
      <c r="O9" s="51"/>
      <c r="P9" s="50">
        <v>187815590</v>
      </c>
      <c r="Q9" s="51"/>
      <c r="R9" s="52">
        <v>0.08</v>
      </c>
    </row>
    <row r="10" spans="1:21" ht="28.5" customHeight="1">
      <c r="A10" s="49" t="s">
        <v>26</v>
      </c>
      <c r="B10" s="49"/>
      <c r="C10" s="6"/>
      <c r="D10" s="61">
        <v>-4258908555</v>
      </c>
      <c r="E10" s="51"/>
      <c r="F10" s="53">
        <v>7242922869</v>
      </c>
      <c r="G10" s="51"/>
      <c r="H10" s="53">
        <v>2984014317</v>
      </c>
      <c r="I10" s="51"/>
      <c r="J10" s="54">
        <f>(H10/درآمد!F$12)*100</f>
        <v>3.7625378813926038</v>
      </c>
      <c r="K10" s="51"/>
      <c r="L10" s="61">
        <v>-870304192</v>
      </c>
      <c r="M10" s="51"/>
      <c r="N10" s="53">
        <v>12242146953</v>
      </c>
      <c r="O10" s="51"/>
      <c r="P10" s="53">
        <v>11371842761</v>
      </c>
      <c r="Q10" s="51"/>
      <c r="R10" s="54">
        <v>4.97</v>
      </c>
      <c r="T10" s="32"/>
      <c r="U10" s="32"/>
    </row>
    <row r="11" spans="1:21" ht="28.5" customHeight="1">
      <c r="A11" s="49" t="s">
        <v>32</v>
      </c>
      <c r="B11" s="49"/>
      <c r="C11" s="6"/>
      <c r="D11" s="61">
        <v>0</v>
      </c>
      <c r="E11" s="51"/>
      <c r="F11" s="53">
        <v>257611131</v>
      </c>
      <c r="G11" s="51"/>
      <c r="H11" s="53">
        <v>257611131</v>
      </c>
      <c r="I11" s="51"/>
      <c r="J11" s="54">
        <f>(H11/درآمد!F$12)*100</f>
        <v>0.32482137687273455</v>
      </c>
      <c r="K11" s="51"/>
      <c r="L11" s="61">
        <v>0</v>
      </c>
      <c r="M11" s="51"/>
      <c r="N11" s="53">
        <v>257611131</v>
      </c>
      <c r="O11" s="51"/>
      <c r="P11" s="53">
        <v>257611131</v>
      </c>
      <c r="Q11" s="51"/>
      <c r="R11" s="54">
        <v>0.11</v>
      </c>
      <c r="T11" s="32"/>
      <c r="U11" s="32"/>
    </row>
    <row r="12" spans="1:21" ht="28.5" customHeight="1">
      <c r="A12" s="49" t="s">
        <v>27</v>
      </c>
      <c r="B12" s="49"/>
      <c r="C12" s="6"/>
      <c r="D12" s="61">
        <v>90184744</v>
      </c>
      <c r="E12" s="51"/>
      <c r="F12" s="53">
        <v>44447193</v>
      </c>
      <c r="G12" s="51"/>
      <c r="H12" s="53">
        <v>136302282</v>
      </c>
      <c r="I12" s="51"/>
      <c r="J12" s="54">
        <f>(H12/درآمد!F$12)*100</f>
        <v>0.17186328377299714</v>
      </c>
      <c r="K12" s="51"/>
      <c r="L12" s="61">
        <v>214467936</v>
      </c>
      <c r="M12" s="51"/>
      <c r="N12" s="53">
        <v>475278001</v>
      </c>
      <c r="O12" s="51"/>
      <c r="P12" s="53">
        <v>682941696</v>
      </c>
      <c r="Q12" s="51"/>
      <c r="R12" s="54">
        <v>0.3</v>
      </c>
      <c r="T12" s="32"/>
      <c r="U12" s="32"/>
    </row>
    <row r="13" spans="1:21" ht="28.5" customHeight="1">
      <c r="A13" s="49" t="s">
        <v>29</v>
      </c>
      <c r="B13" s="49"/>
      <c r="C13" s="6"/>
      <c r="D13" s="61">
        <v>143042514</v>
      </c>
      <c r="E13" s="51"/>
      <c r="F13" s="53">
        <v>916483195</v>
      </c>
      <c r="G13" s="51"/>
      <c r="H13" s="53">
        <v>1059525709</v>
      </c>
      <c r="I13" s="51"/>
      <c r="J13" s="54">
        <f>(H13/درآمد!F$12)*100</f>
        <v>1.3359539174160928</v>
      </c>
      <c r="K13" s="51"/>
      <c r="L13" s="61">
        <v>192179275</v>
      </c>
      <c r="M13" s="51"/>
      <c r="N13" s="53">
        <v>2854032507</v>
      </c>
      <c r="O13" s="51"/>
      <c r="P13" s="53">
        <v>3046211782</v>
      </c>
      <c r="Q13" s="51"/>
      <c r="R13" s="54">
        <v>1.33</v>
      </c>
      <c r="T13" s="32"/>
      <c r="U13" s="32"/>
    </row>
    <row r="14" spans="1:21" ht="28.5" customHeight="1">
      <c r="A14" s="49" t="s">
        <v>30</v>
      </c>
      <c r="B14" s="49"/>
      <c r="C14" s="6"/>
      <c r="D14" s="61">
        <v>-843082049</v>
      </c>
      <c r="E14" s="51"/>
      <c r="F14" s="53">
        <v>4021032268</v>
      </c>
      <c r="G14" s="51"/>
      <c r="H14" s="53">
        <v>3177950220</v>
      </c>
      <c r="I14" s="51"/>
      <c r="J14" s="54">
        <f>(H14/درآمد!F$12)*100</f>
        <v>4.00707128642438</v>
      </c>
      <c r="K14" s="51"/>
      <c r="L14" s="61">
        <v>-400553501</v>
      </c>
      <c r="M14" s="51"/>
      <c r="N14" s="53">
        <v>2107310741</v>
      </c>
      <c r="O14" s="51"/>
      <c r="P14" s="53">
        <v>1706757240</v>
      </c>
      <c r="Q14" s="51"/>
      <c r="R14" s="54">
        <v>0.75</v>
      </c>
      <c r="T14" s="32"/>
      <c r="U14" s="32"/>
    </row>
    <row r="15" spans="1:21" ht="28.5" customHeight="1">
      <c r="A15" s="49" t="s">
        <v>23</v>
      </c>
      <c r="B15" s="49"/>
      <c r="C15" s="6"/>
      <c r="D15" s="61">
        <v>-32387518</v>
      </c>
      <c r="E15" s="51"/>
      <c r="F15" s="53">
        <v>2282013522</v>
      </c>
      <c r="G15" s="51"/>
      <c r="H15" s="53">
        <v>2249626005</v>
      </c>
      <c r="I15" s="51"/>
      <c r="J15" s="54">
        <f>(H15/درآمد!F$12)*100</f>
        <v>2.8365490790567169</v>
      </c>
      <c r="K15" s="51"/>
      <c r="L15" s="61">
        <v>129961127</v>
      </c>
      <c r="M15" s="51"/>
      <c r="N15" s="53">
        <v>17707980608</v>
      </c>
      <c r="O15" s="51"/>
      <c r="P15" s="53">
        <v>17837941735</v>
      </c>
      <c r="Q15" s="51"/>
      <c r="R15" s="54">
        <v>7.79</v>
      </c>
      <c r="T15" s="32"/>
      <c r="U15" s="32"/>
    </row>
    <row r="16" spans="1:21" ht="28.5" customHeight="1">
      <c r="A16" s="49" t="s">
        <v>24</v>
      </c>
      <c r="B16" s="49"/>
      <c r="C16" s="6"/>
      <c r="D16" s="61">
        <v>-3742343041</v>
      </c>
      <c r="E16" s="51"/>
      <c r="F16" s="53">
        <v>1411799516</v>
      </c>
      <c r="G16" s="51"/>
      <c r="H16" s="53">
        <v>-2330543524</v>
      </c>
      <c r="I16" s="51"/>
      <c r="J16" s="54">
        <f>(H16/درآمد!F$12)*100</f>
        <v>-2.9385778222739716</v>
      </c>
      <c r="K16" s="51"/>
      <c r="L16" s="61">
        <v>-1735321880</v>
      </c>
      <c r="M16" s="51"/>
      <c r="N16" s="53">
        <v>12869945467</v>
      </c>
      <c r="O16" s="51"/>
      <c r="P16" s="53">
        <v>11134623587</v>
      </c>
      <c r="Q16" s="51"/>
      <c r="R16" s="54">
        <v>4.8600000000000003</v>
      </c>
      <c r="T16" s="32"/>
      <c r="U16" s="32"/>
    </row>
    <row r="17" spans="1:21" ht="28.5" customHeight="1">
      <c r="A17" s="49" t="s">
        <v>25</v>
      </c>
      <c r="B17" s="49"/>
      <c r="C17" s="6"/>
      <c r="D17" s="61">
        <v>332</v>
      </c>
      <c r="E17" s="51"/>
      <c r="F17" s="53">
        <v>0</v>
      </c>
      <c r="G17" s="51"/>
      <c r="H17" s="53">
        <v>332</v>
      </c>
      <c r="I17" s="51"/>
      <c r="J17" s="54">
        <f>(H17/درآمد!F$12)*100</f>
        <v>4.1861815793102459E-7</v>
      </c>
      <c r="K17" s="51"/>
      <c r="L17" s="61">
        <v>2510</v>
      </c>
      <c r="M17" s="51"/>
      <c r="N17" s="53">
        <v>0</v>
      </c>
      <c r="O17" s="51"/>
      <c r="P17" s="53">
        <v>2198</v>
      </c>
      <c r="Q17" s="51"/>
      <c r="R17" s="54">
        <v>0</v>
      </c>
      <c r="T17" s="32"/>
      <c r="U17" s="32"/>
    </row>
    <row r="18" spans="1:21" ht="28.5" customHeight="1">
      <c r="A18" s="47" t="s">
        <v>28</v>
      </c>
      <c r="B18" s="47"/>
      <c r="C18" s="6"/>
      <c r="D18" s="62">
        <v>50452237</v>
      </c>
      <c r="E18" s="51"/>
      <c r="F18" s="55">
        <v>0</v>
      </c>
      <c r="G18" s="51"/>
      <c r="H18" s="55">
        <v>50452237</v>
      </c>
      <c r="I18" s="51"/>
      <c r="J18" s="54">
        <f>(H18/درآمد!F$12)*100</f>
        <v>6.3615128061564705E-2</v>
      </c>
      <c r="K18" s="51"/>
      <c r="L18" s="61">
        <v>115925131</v>
      </c>
      <c r="M18" s="51"/>
      <c r="N18" s="55">
        <v>0</v>
      </c>
      <c r="O18" s="51"/>
      <c r="P18" s="55">
        <v>115925131</v>
      </c>
      <c r="Q18" s="51"/>
      <c r="R18" s="56">
        <v>0.05</v>
      </c>
      <c r="T18" s="32"/>
      <c r="U18" s="32"/>
    </row>
    <row r="19" spans="1:21" ht="28.5" customHeight="1" thickBot="1">
      <c r="A19" s="43" t="s">
        <v>17</v>
      </c>
      <c r="B19" s="43"/>
      <c r="C19" s="6"/>
      <c r="D19" s="63">
        <f>SUM(D9:D18)</f>
        <v>-8593041336</v>
      </c>
      <c r="E19" s="51"/>
      <c r="F19" s="57">
        <f>SUM(F9:F18)</f>
        <v>16216762522</v>
      </c>
      <c r="G19" s="51"/>
      <c r="H19" s="57">
        <f>SUM(H9:H18)</f>
        <v>7625391537</v>
      </c>
      <c r="I19" s="51"/>
      <c r="J19" s="58">
        <f>SUM(J9:J18)</f>
        <v>9.6148414419330255</v>
      </c>
      <c r="K19" s="51"/>
      <c r="L19" s="63">
        <f>SUM(L9:L18)</f>
        <v>-2353643594</v>
      </c>
      <c r="M19" s="51"/>
      <c r="N19" s="57">
        <f>SUM(N9:N18)</f>
        <v>48702120998</v>
      </c>
      <c r="O19" s="51"/>
      <c r="P19" s="57">
        <f>SUM(P9:P18)</f>
        <v>46341672851</v>
      </c>
      <c r="Q19" s="51"/>
      <c r="R19" s="59">
        <f>SUM(R9:R18)</f>
        <v>20.240000000000002</v>
      </c>
    </row>
    <row r="20" spans="1:21" ht="13.5" thickTop="1"/>
  </sheetData>
  <mergeCells count="20">
    <mergeCell ref="A19:B19"/>
    <mergeCell ref="A16:B16"/>
    <mergeCell ref="A17:B17"/>
    <mergeCell ref="A18:B18"/>
    <mergeCell ref="A5:R5"/>
    <mergeCell ref="A11:B11"/>
    <mergeCell ref="A12:B12"/>
    <mergeCell ref="A13:B13"/>
    <mergeCell ref="A14:B14"/>
    <mergeCell ref="A15:B15"/>
    <mergeCell ref="H7:J7"/>
    <mergeCell ref="P7:R7"/>
    <mergeCell ref="A8:B8"/>
    <mergeCell ref="A9:B9"/>
    <mergeCell ref="A10:B10"/>
    <mergeCell ref="A1:R1"/>
    <mergeCell ref="A2:R2"/>
    <mergeCell ref="A3:R3"/>
    <mergeCell ref="D6:J6"/>
    <mergeCell ref="L6:R6"/>
  </mergeCells>
  <pageMargins left="0.39" right="0.39" top="0.39" bottom="0.39" header="0" footer="0"/>
  <pageSetup scale="7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  <pageSetUpPr fitToPage="1"/>
  </sheetPr>
  <dimension ref="A1:J18"/>
  <sheetViews>
    <sheetView rightToLeft="1" view="pageBreakPreview" zoomScaleNormal="100" zoomScaleSheetLayoutView="100" workbookViewId="0">
      <selection activeCell="A18" sqref="A18:B18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21.75" customHeight="1">
      <c r="A2" s="41" t="s">
        <v>41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21.75" customHeight="1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4.45" customHeight="1"/>
    <row r="5" spans="1:10" ht="24.75" customHeight="1">
      <c r="A5" s="42" t="s">
        <v>77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30" customHeight="1">
      <c r="A6" s="6"/>
      <c r="B6" s="6"/>
      <c r="C6" s="6"/>
      <c r="D6" s="44" t="s">
        <v>69</v>
      </c>
      <c r="E6" s="44"/>
      <c r="F6" s="44"/>
      <c r="G6" s="6"/>
      <c r="H6" s="44" t="s">
        <v>122</v>
      </c>
      <c r="I6" s="44"/>
      <c r="J6" s="44"/>
    </row>
    <row r="7" spans="1:10" ht="38.25" customHeight="1">
      <c r="A7" s="44" t="s">
        <v>54</v>
      </c>
      <c r="B7" s="44"/>
      <c r="C7" s="6"/>
      <c r="D7" s="5" t="s">
        <v>55</v>
      </c>
      <c r="E7" s="7"/>
      <c r="F7" s="5" t="s">
        <v>56</v>
      </c>
      <c r="G7" s="6"/>
      <c r="H7" s="5" t="s">
        <v>55</v>
      </c>
      <c r="I7" s="7"/>
      <c r="J7" s="5" t="s">
        <v>56</v>
      </c>
    </row>
    <row r="8" spans="1:10" ht="30" customHeight="1">
      <c r="A8" s="46" t="s">
        <v>37</v>
      </c>
      <c r="B8" s="46"/>
      <c r="C8" s="6"/>
      <c r="D8" s="50">
        <v>13798</v>
      </c>
      <c r="E8" s="51"/>
      <c r="F8" s="52" t="s">
        <v>133</v>
      </c>
      <c r="G8" s="51"/>
      <c r="H8" s="50">
        <v>118758</v>
      </c>
      <c r="I8" s="6"/>
      <c r="J8" s="10" t="s">
        <v>133</v>
      </c>
    </row>
    <row r="9" spans="1:10" ht="30" customHeight="1">
      <c r="A9" s="49" t="s">
        <v>38</v>
      </c>
      <c r="B9" s="49"/>
      <c r="C9" s="6"/>
      <c r="D9" s="53">
        <v>12778</v>
      </c>
      <c r="E9" s="51"/>
      <c r="F9" s="54" t="s">
        <v>133</v>
      </c>
      <c r="G9" s="51"/>
      <c r="H9" s="53">
        <v>13147151</v>
      </c>
      <c r="I9" s="6"/>
      <c r="J9" s="18" t="s">
        <v>133</v>
      </c>
    </row>
    <row r="10" spans="1:10" ht="30" customHeight="1">
      <c r="A10" s="49" t="s">
        <v>38</v>
      </c>
      <c r="B10" s="49"/>
      <c r="C10" s="6"/>
      <c r="D10" s="53">
        <v>36665</v>
      </c>
      <c r="E10" s="51"/>
      <c r="F10" s="54" t="s">
        <v>133</v>
      </c>
      <c r="G10" s="51"/>
      <c r="H10" s="53">
        <v>287732</v>
      </c>
      <c r="I10" s="6"/>
      <c r="J10" s="18" t="s">
        <v>133</v>
      </c>
    </row>
    <row r="11" spans="1:10" ht="30" customHeight="1">
      <c r="A11" s="49" t="s">
        <v>38</v>
      </c>
      <c r="B11" s="49"/>
      <c r="C11" s="6"/>
      <c r="D11" s="53">
        <v>23192</v>
      </c>
      <c r="E11" s="51"/>
      <c r="F11" s="54" t="s">
        <v>133</v>
      </c>
      <c r="G11" s="51"/>
      <c r="H11" s="53">
        <v>2125188</v>
      </c>
      <c r="I11" s="6"/>
      <c r="J11" s="18" t="s">
        <v>133</v>
      </c>
    </row>
    <row r="12" spans="1:10" ht="30" customHeight="1">
      <c r="A12" s="49" t="s">
        <v>38</v>
      </c>
      <c r="B12" s="49"/>
      <c r="C12" s="6"/>
      <c r="D12" s="53">
        <v>484187</v>
      </c>
      <c r="E12" s="51"/>
      <c r="F12" s="54" t="s">
        <v>133</v>
      </c>
      <c r="G12" s="51"/>
      <c r="H12" s="53">
        <v>5341333</v>
      </c>
      <c r="I12" s="6"/>
      <c r="J12" s="18" t="s">
        <v>133</v>
      </c>
    </row>
    <row r="13" spans="1:10" ht="30" customHeight="1">
      <c r="A13" s="49" t="s">
        <v>39</v>
      </c>
      <c r="B13" s="49"/>
      <c r="C13" s="6"/>
      <c r="D13" s="53">
        <v>40686</v>
      </c>
      <c r="E13" s="51"/>
      <c r="F13" s="54" t="s">
        <v>133</v>
      </c>
      <c r="G13" s="51"/>
      <c r="H13" s="53">
        <v>163586</v>
      </c>
      <c r="I13" s="6"/>
      <c r="J13" s="18" t="s">
        <v>133</v>
      </c>
    </row>
    <row r="14" spans="1:10" ht="30" customHeight="1">
      <c r="A14" s="49" t="s">
        <v>37</v>
      </c>
      <c r="B14" s="49"/>
      <c r="C14" s="6"/>
      <c r="D14" s="53">
        <v>18304</v>
      </c>
      <c r="E14" s="51"/>
      <c r="F14" s="54" t="s">
        <v>133</v>
      </c>
      <c r="G14" s="51"/>
      <c r="H14" s="53">
        <v>44746</v>
      </c>
      <c r="I14" s="6"/>
      <c r="J14" s="18" t="s">
        <v>133</v>
      </c>
    </row>
    <row r="15" spans="1:10" ht="30" customHeight="1">
      <c r="A15" s="49" t="s">
        <v>40</v>
      </c>
      <c r="B15" s="49"/>
      <c r="C15" s="6"/>
      <c r="D15" s="53">
        <v>499843132</v>
      </c>
      <c r="E15" s="51"/>
      <c r="F15" s="54" t="s">
        <v>133</v>
      </c>
      <c r="G15" s="51"/>
      <c r="H15" s="64">
        <v>2369704237</v>
      </c>
      <c r="I15" s="6"/>
      <c r="J15" s="18" t="s">
        <v>133</v>
      </c>
    </row>
    <row r="16" spans="1:10" ht="30" customHeight="1">
      <c r="A16" s="49" t="s">
        <v>38</v>
      </c>
      <c r="B16" s="49"/>
      <c r="C16" s="6"/>
      <c r="D16" s="53">
        <v>16279</v>
      </c>
      <c r="E16" s="51"/>
      <c r="F16" s="54" t="s">
        <v>133</v>
      </c>
      <c r="G16" s="51"/>
      <c r="H16" s="53">
        <v>75772</v>
      </c>
      <c r="I16" s="6"/>
      <c r="J16" s="18" t="s">
        <v>133</v>
      </c>
    </row>
    <row r="17" spans="1:10" ht="30" customHeight="1">
      <c r="A17" s="47" t="s">
        <v>38</v>
      </c>
      <c r="B17" s="47"/>
      <c r="C17" s="6"/>
      <c r="D17" s="55">
        <v>13785</v>
      </c>
      <c r="E17" s="51"/>
      <c r="F17" s="54" t="s">
        <v>133</v>
      </c>
      <c r="G17" s="51"/>
      <c r="H17" s="55">
        <v>23382</v>
      </c>
      <c r="I17" s="6"/>
      <c r="J17" s="18" t="s">
        <v>133</v>
      </c>
    </row>
    <row r="18" spans="1:10" ht="30" customHeight="1">
      <c r="A18" s="43" t="s">
        <v>17</v>
      </c>
      <c r="B18" s="43"/>
      <c r="C18" s="6"/>
      <c r="D18" s="57">
        <f>SUM(D8:D17)</f>
        <v>500502806</v>
      </c>
      <c r="E18" s="51"/>
      <c r="F18" s="57"/>
      <c r="G18" s="51"/>
      <c r="H18" s="57">
        <f>SUM(H8:H17)</f>
        <v>2391031885</v>
      </c>
      <c r="I18" s="6"/>
      <c r="J18" s="15"/>
    </row>
  </sheetData>
  <mergeCells count="18">
    <mergeCell ref="A17:B17"/>
    <mergeCell ref="A18:B18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D6:F6"/>
    <mergeCell ref="H6:J6"/>
    <mergeCell ref="A5:J5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39997558519241921"/>
    <pageSetUpPr fitToPage="1"/>
  </sheetPr>
  <dimension ref="A1:F11"/>
  <sheetViews>
    <sheetView rightToLeft="1" view="pageBreakPreview" zoomScaleNormal="100" zoomScaleSheetLayoutView="100" workbookViewId="0">
      <selection activeCell="A11" sqref="A11:B1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41" t="s">
        <v>0</v>
      </c>
      <c r="B1" s="41"/>
      <c r="C1" s="41"/>
      <c r="D1" s="41"/>
      <c r="E1" s="41"/>
      <c r="F1" s="41"/>
    </row>
    <row r="2" spans="1:6" ht="21.75" customHeight="1">
      <c r="A2" s="41" t="s">
        <v>41</v>
      </c>
      <c r="B2" s="41"/>
      <c r="C2" s="41"/>
      <c r="D2" s="41"/>
      <c r="E2" s="41"/>
      <c r="F2" s="41"/>
    </row>
    <row r="3" spans="1:6" ht="21.75" customHeight="1">
      <c r="A3" s="41" t="s">
        <v>2</v>
      </c>
      <c r="B3" s="41"/>
      <c r="C3" s="41"/>
      <c r="D3" s="41"/>
      <c r="E3" s="41"/>
      <c r="F3" s="41"/>
    </row>
    <row r="4" spans="1:6" ht="14.45" customHeight="1"/>
    <row r="5" spans="1:6" ht="29.1" customHeight="1">
      <c r="A5" s="42" t="s">
        <v>78</v>
      </c>
      <c r="B5" s="42"/>
      <c r="C5" s="42"/>
      <c r="D5" s="42"/>
      <c r="E5" s="42"/>
      <c r="F5" s="42"/>
    </row>
    <row r="6" spans="1:6" ht="27" customHeight="1">
      <c r="A6" s="6"/>
      <c r="B6" s="6"/>
      <c r="C6" s="6"/>
      <c r="D6" s="2" t="s">
        <v>69</v>
      </c>
      <c r="E6" s="6"/>
      <c r="F6" s="2" t="s">
        <v>5</v>
      </c>
    </row>
    <row r="7" spans="1:6" ht="27" customHeight="1">
      <c r="A7" s="44" t="s">
        <v>50</v>
      </c>
      <c r="B7" s="44"/>
      <c r="C7" s="6"/>
      <c r="D7" s="3" t="s">
        <v>34</v>
      </c>
      <c r="E7" s="6"/>
      <c r="F7" s="3" t="s">
        <v>34</v>
      </c>
    </row>
    <row r="8" spans="1:6" ht="27" customHeight="1">
      <c r="A8" s="46" t="s">
        <v>50</v>
      </c>
      <c r="B8" s="46"/>
      <c r="C8" s="6"/>
      <c r="D8" s="9">
        <v>0</v>
      </c>
      <c r="E8" s="6"/>
      <c r="F8" s="9">
        <v>87148893</v>
      </c>
    </row>
    <row r="9" spans="1:6" ht="27" customHeight="1">
      <c r="A9" s="49" t="s">
        <v>57</v>
      </c>
      <c r="B9" s="49"/>
      <c r="C9" s="6"/>
      <c r="D9" s="12">
        <v>0</v>
      </c>
      <c r="E9" s="6"/>
      <c r="F9" s="12">
        <v>0</v>
      </c>
    </row>
    <row r="10" spans="1:6" ht="27" customHeight="1">
      <c r="A10" s="47" t="s">
        <v>58</v>
      </c>
      <c r="B10" s="47"/>
      <c r="C10" s="6"/>
      <c r="D10" s="13">
        <v>0</v>
      </c>
      <c r="E10" s="6"/>
      <c r="F10" s="13">
        <v>0</v>
      </c>
    </row>
    <row r="11" spans="1:6" ht="27" customHeight="1">
      <c r="A11" s="43" t="s">
        <v>17</v>
      </c>
      <c r="B11" s="43"/>
      <c r="C11" s="6"/>
      <c r="D11" s="15">
        <f>SUM(D8:D10)</f>
        <v>0</v>
      </c>
      <c r="E11" s="6"/>
      <c r="F11" s="15">
        <f>SUM(F8:F10)</f>
        <v>87148893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A7:B7"/>
    <mergeCell ref="A5:F5"/>
  </mergeCells>
  <pageMargins left="0.39" right="0.39" top="0.39" bottom="0.39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AA18"/>
  <sheetViews>
    <sheetView rightToLeft="1" view="pageBreakPreview" zoomScaleNormal="100" zoomScaleSheetLayoutView="100" workbookViewId="0">
      <selection activeCell="AA14" sqref="AA14"/>
    </sheetView>
  </sheetViews>
  <sheetFormatPr defaultRowHeight="12.75"/>
  <cols>
    <col min="1" max="2" width="2.5703125" customWidth="1"/>
    <col min="3" max="3" width="23.42578125" customWidth="1"/>
    <col min="4" max="4" width="1.28515625" customWidth="1"/>
    <col min="5" max="5" width="11.7109375" customWidth="1"/>
    <col min="6" max="6" width="1.28515625" customWidth="1"/>
    <col min="7" max="7" width="15.5703125" customWidth="1"/>
    <col min="8" max="8" width="1.28515625" customWidth="1"/>
    <col min="9" max="9" width="16.140625" bestFit="1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14.28515625" customWidth="1"/>
    <col min="16" max="16" width="1.28515625" customWidth="1"/>
    <col min="17" max="17" width="14.28515625" customWidth="1"/>
    <col min="18" max="18" width="1.28515625" customWidth="1"/>
    <col min="19" max="19" width="15.5703125" customWidth="1"/>
    <col min="20" max="20" width="1.28515625" customWidth="1"/>
    <col min="21" max="21" width="15.5703125" customWidth="1"/>
    <col min="22" max="22" width="1.28515625" customWidth="1"/>
    <col min="23" max="23" width="16" bestFit="1" customWidth="1"/>
    <col min="24" max="24" width="1.28515625" customWidth="1"/>
    <col min="25" max="25" width="18.4257812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7" ht="21.75" customHeight="1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21.75" customHeight="1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</row>
    <row r="4" spans="1:27" ht="9" customHeight="1">
      <c r="A4" s="1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</row>
    <row r="5" spans="1:27" ht="24">
      <c r="A5" s="42" t="s">
        <v>66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27" ht="24">
      <c r="A6" s="42" t="s">
        <v>67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  <row r="7" spans="1:27" ht="9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8.5" customHeight="1">
      <c r="A8" s="6"/>
      <c r="B8" s="6"/>
      <c r="C8" s="6"/>
      <c r="D8" s="6"/>
      <c r="E8" s="44" t="s">
        <v>3</v>
      </c>
      <c r="F8" s="44"/>
      <c r="G8" s="44"/>
      <c r="H8" s="44"/>
      <c r="I8" s="44"/>
      <c r="J8" s="6"/>
      <c r="K8" s="44" t="s">
        <v>4</v>
      </c>
      <c r="L8" s="44"/>
      <c r="M8" s="44"/>
      <c r="N8" s="44"/>
      <c r="O8" s="44"/>
      <c r="P8" s="44"/>
      <c r="Q8" s="44"/>
      <c r="R8" s="6"/>
      <c r="S8" s="44" t="s">
        <v>5</v>
      </c>
      <c r="T8" s="44"/>
      <c r="U8" s="44"/>
      <c r="V8" s="44"/>
      <c r="W8" s="44"/>
      <c r="X8" s="44"/>
      <c r="Y8" s="44"/>
      <c r="Z8" s="44"/>
      <c r="AA8" s="44"/>
    </row>
    <row r="9" spans="1:27" ht="26.25" customHeight="1">
      <c r="A9" s="6"/>
      <c r="B9" s="6"/>
      <c r="C9" s="6"/>
      <c r="D9" s="6"/>
      <c r="E9" s="7"/>
      <c r="F9" s="7"/>
      <c r="G9" s="7"/>
      <c r="H9" s="7"/>
      <c r="I9" s="7"/>
      <c r="J9" s="6"/>
      <c r="K9" s="48" t="s">
        <v>6</v>
      </c>
      <c r="L9" s="48"/>
      <c r="M9" s="48"/>
      <c r="N9" s="7"/>
      <c r="O9" s="48" t="s">
        <v>7</v>
      </c>
      <c r="P9" s="48"/>
      <c r="Q9" s="48"/>
      <c r="R9" s="6"/>
      <c r="S9" s="7"/>
      <c r="T9" s="7"/>
      <c r="U9" s="7"/>
      <c r="V9" s="7"/>
      <c r="W9" s="7"/>
      <c r="X9" s="7"/>
      <c r="Y9" s="7"/>
      <c r="Z9" s="7"/>
      <c r="AA9" s="7"/>
    </row>
    <row r="10" spans="1:27" ht="26.25" customHeight="1">
      <c r="A10" s="44" t="s">
        <v>8</v>
      </c>
      <c r="B10" s="44"/>
      <c r="C10" s="44"/>
      <c r="D10" s="6"/>
      <c r="E10" s="2" t="s">
        <v>9</v>
      </c>
      <c r="F10" s="6"/>
      <c r="G10" s="2" t="s">
        <v>10</v>
      </c>
      <c r="H10" s="6"/>
      <c r="I10" s="2" t="s">
        <v>11</v>
      </c>
      <c r="J10" s="6"/>
      <c r="K10" s="3" t="s">
        <v>9</v>
      </c>
      <c r="L10" s="7"/>
      <c r="M10" s="3" t="s">
        <v>10</v>
      </c>
      <c r="N10" s="6"/>
      <c r="O10" s="3" t="s">
        <v>9</v>
      </c>
      <c r="P10" s="7"/>
      <c r="Q10" s="3" t="s">
        <v>12</v>
      </c>
      <c r="R10" s="6"/>
      <c r="S10" s="2" t="s">
        <v>9</v>
      </c>
      <c r="T10" s="6"/>
      <c r="U10" s="2" t="s">
        <v>13</v>
      </c>
      <c r="V10" s="6"/>
      <c r="W10" s="2" t="s">
        <v>10</v>
      </c>
      <c r="X10" s="6"/>
      <c r="Y10" s="2" t="s">
        <v>11</v>
      </c>
      <c r="Z10" s="6"/>
      <c r="AA10" s="2" t="s">
        <v>14</v>
      </c>
    </row>
    <row r="11" spans="1:27" ht="26.25" customHeight="1">
      <c r="A11" s="46" t="s">
        <v>15</v>
      </c>
      <c r="B11" s="46"/>
      <c r="C11" s="46"/>
      <c r="D11" s="6"/>
      <c r="E11" s="24">
        <v>28631177</v>
      </c>
      <c r="F11" s="6"/>
      <c r="G11" s="9">
        <v>69759140473</v>
      </c>
      <c r="H11" s="6"/>
      <c r="I11" s="9">
        <v>173230021784.681</v>
      </c>
      <c r="J11" s="6"/>
      <c r="K11" s="9">
        <v>200000</v>
      </c>
      <c r="L11" s="6"/>
      <c r="M11" s="9">
        <v>1236421149</v>
      </c>
      <c r="N11" s="6"/>
      <c r="O11" s="25">
        <v>-400000</v>
      </c>
      <c r="P11" s="26"/>
      <c r="Q11" s="27">
        <v>2604019446</v>
      </c>
      <c r="R11" s="6"/>
      <c r="S11" s="9">
        <v>28431177</v>
      </c>
      <c r="T11" s="6"/>
      <c r="U11" s="9">
        <v>5550</v>
      </c>
      <c r="V11" s="6"/>
      <c r="W11" s="9">
        <v>70020971712</v>
      </c>
      <c r="X11" s="6"/>
      <c r="Y11" s="9">
        <v>157673109645.414</v>
      </c>
      <c r="Z11" s="6"/>
      <c r="AA11" s="10">
        <v>11.1</v>
      </c>
    </row>
    <row r="12" spans="1:27" ht="26.25" customHeight="1">
      <c r="A12" s="47" t="s">
        <v>16</v>
      </c>
      <c r="B12" s="47"/>
      <c r="C12" s="47"/>
      <c r="D12" s="6"/>
      <c r="E12" s="13">
        <v>0</v>
      </c>
      <c r="F12" s="6"/>
      <c r="G12" s="13">
        <v>0</v>
      </c>
      <c r="H12" s="6"/>
      <c r="I12" s="13">
        <v>0</v>
      </c>
      <c r="J12" s="6"/>
      <c r="K12" s="13">
        <v>98098748</v>
      </c>
      <c r="L12" s="6"/>
      <c r="M12" s="13">
        <v>584383653781</v>
      </c>
      <c r="N12" s="6"/>
      <c r="O12" s="21">
        <v>-9840280</v>
      </c>
      <c r="P12" s="6"/>
      <c r="Q12" s="13">
        <v>63842366035</v>
      </c>
      <c r="R12" s="6"/>
      <c r="S12" s="13">
        <v>88258468</v>
      </c>
      <c r="T12" s="6"/>
      <c r="U12" s="12">
        <v>6870</v>
      </c>
      <c r="V12" s="6"/>
      <c r="W12" s="13">
        <v>526332740250</v>
      </c>
      <c r="X12" s="6"/>
      <c r="Y12" s="13">
        <v>605874860046.87805</v>
      </c>
      <c r="Z12" s="6"/>
      <c r="AA12" s="14">
        <v>42.64</v>
      </c>
    </row>
    <row r="13" spans="1:27" ht="26.25" customHeight="1" thickBot="1">
      <c r="A13" s="43" t="s">
        <v>17</v>
      </c>
      <c r="B13" s="43"/>
      <c r="C13" s="43"/>
      <c r="D13" s="20"/>
      <c r="E13" s="15">
        <f>SUM(E11:E12)</f>
        <v>28631177</v>
      </c>
      <c r="F13" s="6"/>
      <c r="G13" s="15">
        <f>SUM(G11:G12)</f>
        <v>69759140473</v>
      </c>
      <c r="H13" s="6"/>
      <c r="I13" s="15">
        <f>SUM(I11:I12)</f>
        <v>173230021784.681</v>
      </c>
      <c r="J13" s="6"/>
      <c r="K13" s="15">
        <f>SUM(K11:K12)</f>
        <v>98298748</v>
      </c>
      <c r="L13" s="6"/>
      <c r="M13" s="15">
        <f>SUM(M11:M12)</f>
        <v>585620074930</v>
      </c>
      <c r="N13" s="6"/>
      <c r="O13" s="22">
        <f>SUM(O11:O12)</f>
        <v>-10240280</v>
      </c>
      <c r="P13" s="6"/>
      <c r="Q13" s="15">
        <f>SUM(Q11:Q12)</f>
        <v>66446385481</v>
      </c>
      <c r="R13" s="6"/>
      <c r="S13" s="15">
        <f>SUM(S11:S12)</f>
        <v>116689645</v>
      </c>
      <c r="T13" s="6"/>
      <c r="U13" s="23"/>
      <c r="V13" s="6"/>
      <c r="W13" s="15">
        <f>SUM(W11:W12)</f>
        <v>596353711962</v>
      </c>
      <c r="X13" s="6"/>
      <c r="Y13" s="15">
        <f>SUM(Y11:Y12)</f>
        <v>763547969692.29199</v>
      </c>
      <c r="Z13" s="6"/>
      <c r="AA13" s="16">
        <f>SUM(AA11:AA12)</f>
        <v>53.74</v>
      </c>
    </row>
    <row r="14" spans="1:27" ht="13.5" thickTop="1"/>
    <row r="18" spans="25:25" ht="14.25">
      <c r="Y18" s="28"/>
    </row>
  </sheetData>
  <mergeCells count="14">
    <mergeCell ref="E8:I8"/>
    <mergeCell ref="K8:Q8"/>
    <mergeCell ref="S8:AA8"/>
    <mergeCell ref="K9:M9"/>
    <mergeCell ref="O9:Q9"/>
    <mergeCell ref="A13:C13"/>
    <mergeCell ref="A10:C10"/>
    <mergeCell ref="A11:C11"/>
    <mergeCell ref="A12:C12"/>
    <mergeCell ref="A1:AA1"/>
    <mergeCell ref="A2:AA2"/>
    <mergeCell ref="A3:AA3"/>
    <mergeCell ref="A5:AA5"/>
    <mergeCell ref="A6:AA6"/>
  </mergeCells>
  <pageMargins left="0.39" right="0.39" top="0.39" bottom="0.39" header="0" footer="0"/>
  <pageSetup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A1:Z25"/>
  <sheetViews>
    <sheetView rightToLeft="1" view="pageBreakPreview" zoomScaleNormal="100" zoomScaleSheetLayoutView="100" workbookViewId="0">
      <selection activeCell="AB23" sqref="AB23"/>
    </sheetView>
  </sheetViews>
  <sheetFormatPr defaultRowHeight="12.75"/>
  <cols>
    <col min="1" max="1" width="5.140625" customWidth="1"/>
    <col min="2" max="2" width="24" customWidth="1"/>
    <col min="3" max="3" width="1.28515625" customWidth="1"/>
    <col min="4" max="4" width="11" bestFit="1" customWidth="1"/>
    <col min="5" max="5" width="1.28515625" customWidth="1"/>
    <col min="6" max="6" width="16" bestFit="1" customWidth="1"/>
    <col min="7" max="7" width="1.28515625" customWidth="1"/>
    <col min="8" max="8" width="16.140625" bestFit="1" customWidth="1"/>
    <col min="9" max="9" width="1.28515625" customWidth="1"/>
    <col min="10" max="10" width="13" customWidth="1"/>
    <col min="11" max="11" width="1.28515625" customWidth="1"/>
    <col min="12" max="12" width="19" bestFit="1" customWidth="1"/>
    <col min="13" max="13" width="1.28515625" customWidth="1"/>
    <col min="14" max="14" width="13.7109375" bestFit="1" customWidth="1"/>
    <col min="15" max="15" width="1.28515625" customWidth="1"/>
    <col min="16" max="16" width="18.7109375" bestFit="1" customWidth="1"/>
    <col min="17" max="17" width="1.28515625" customWidth="1"/>
    <col min="18" max="18" width="15.5703125" customWidth="1"/>
    <col min="19" max="19" width="1.28515625" customWidth="1"/>
    <col min="20" max="20" width="22.28515625" bestFit="1" customWidth="1"/>
    <col min="21" max="21" width="1.28515625" customWidth="1"/>
    <col min="22" max="22" width="15.7109375" bestFit="1" customWidth="1"/>
    <col min="23" max="23" width="1.28515625" customWidth="1"/>
    <col min="24" max="24" width="16.85546875" customWidth="1"/>
    <col min="25" max="25" width="1.28515625" customWidth="1"/>
    <col min="26" max="26" width="18.28515625" bestFit="1" customWidth="1"/>
    <col min="27" max="27" width="0.28515625" customWidth="1"/>
    <col min="28" max="29" width="12.42578125" bestFit="1" customWidth="1"/>
  </cols>
  <sheetData>
    <row r="1" spans="1:26" ht="29.1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21.75" customHeight="1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21.75" customHeight="1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ht="9.75" customHeight="1"/>
    <row r="5" spans="1:26" ht="27.75" customHeight="1">
      <c r="A5" s="42" t="s">
        <v>68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.75" customHeight="1">
      <c r="A7" s="6"/>
      <c r="B7" s="6"/>
      <c r="C7" s="6"/>
      <c r="D7" s="44" t="s">
        <v>3</v>
      </c>
      <c r="E7" s="44"/>
      <c r="F7" s="44"/>
      <c r="G7" s="44"/>
      <c r="H7" s="44"/>
      <c r="I7" s="6"/>
      <c r="J7" s="44" t="s">
        <v>4</v>
      </c>
      <c r="K7" s="44"/>
      <c r="L7" s="44"/>
      <c r="M7" s="44"/>
      <c r="N7" s="44"/>
      <c r="O7" s="44"/>
      <c r="P7" s="44"/>
      <c r="Q7" s="6"/>
      <c r="R7" s="44" t="s">
        <v>5</v>
      </c>
      <c r="S7" s="44"/>
      <c r="T7" s="44"/>
      <c r="U7" s="44"/>
      <c r="V7" s="44"/>
      <c r="W7" s="44"/>
      <c r="X7" s="44"/>
      <c r="Y7" s="44"/>
      <c r="Z7" s="44"/>
    </row>
    <row r="8" spans="1:26" ht="30.75" customHeight="1">
      <c r="A8" s="6"/>
      <c r="B8" s="6"/>
      <c r="C8" s="6"/>
      <c r="D8" s="91" t="s">
        <v>21</v>
      </c>
      <c r="E8" s="7"/>
      <c r="F8" s="91" t="s">
        <v>10</v>
      </c>
      <c r="G8" s="7"/>
      <c r="H8" s="91" t="s">
        <v>11</v>
      </c>
      <c r="I8" s="6"/>
      <c r="J8" s="48" t="s">
        <v>18</v>
      </c>
      <c r="K8" s="48"/>
      <c r="L8" s="48"/>
      <c r="M8" s="7"/>
      <c r="N8" s="48" t="s">
        <v>19</v>
      </c>
      <c r="O8" s="48"/>
      <c r="P8" s="48"/>
      <c r="Q8" s="6"/>
      <c r="R8" s="7"/>
      <c r="S8" s="7"/>
      <c r="T8" s="91" t="s">
        <v>22</v>
      </c>
      <c r="U8" s="7"/>
      <c r="V8" s="91" t="s">
        <v>10</v>
      </c>
      <c r="W8" s="7"/>
      <c r="X8" s="91" t="s">
        <v>11</v>
      </c>
      <c r="Y8" s="7"/>
      <c r="Z8" s="91" t="s">
        <v>14</v>
      </c>
    </row>
    <row r="9" spans="1:26" ht="30.75" customHeight="1">
      <c r="A9" s="44" t="s">
        <v>20</v>
      </c>
      <c r="B9" s="44"/>
      <c r="C9" s="6"/>
      <c r="D9" s="90"/>
      <c r="E9" s="6"/>
      <c r="F9" s="90"/>
      <c r="G9" s="6"/>
      <c r="H9" s="90"/>
      <c r="I9" s="6"/>
      <c r="J9" s="3" t="s">
        <v>9</v>
      </c>
      <c r="K9" s="7"/>
      <c r="L9" s="3" t="s">
        <v>10</v>
      </c>
      <c r="M9" s="6"/>
      <c r="N9" s="3" t="s">
        <v>9</v>
      </c>
      <c r="O9" s="7"/>
      <c r="P9" s="3" t="s">
        <v>12</v>
      </c>
      <c r="Q9" s="6"/>
      <c r="R9" s="2" t="s">
        <v>9</v>
      </c>
      <c r="S9" s="6"/>
      <c r="T9" s="90"/>
      <c r="U9" s="6"/>
      <c r="V9" s="90"/>
      <c r="W9" s="6"/>
      <c r="X9" s="90"/>
      <c r="Y9" s="6"/>
      <c r="Z9" s="90"/>
    </row>
    <row r="10" spans="1:26" ht="30.75" customHeight="1">
      <c r="A10" s="46" t="s">
        <v>23</v>
      </c>
      <c r="B10" s="46"/>
      <c r="C10" s="6"/>
      <c r="D10" s="9">
        <v>21691978</v>
      </c>
      <c r="E10" s="6"/>
      <c r="F10" s="9">
        <v>299392633801</v>
      </c>
      <c r="G10" s="6"/>
      <c r="H10" s="9">
        <v>299554982446.89301</v>
      </c>
      <c r="I10" s="6"/>
      <c r="J10" s="9">
        <v>500839704</v>
      </c>
      <c r="K10" s="6"/>
      <c r="L10" s="9">
        <v>7008625822790</v>
      </c>
      <c r="M10" s="6"/>
      <c r="N10" s="33">
        <v>-517121971</v>
      </c>
      <c r="O10" s="6"/>
      <c r="P10" s="9">
        <v>7233777700956</v>
      </c>
      <c r="Q10" s="6"/>
      <c r="R10" s="9">
        <v>5409711</v>
      </c>
      <c r="S10" s="6"/>
      <c r="T10" s="9">
        <v>14170</v>
      </c>
      <c r="U10" s="6"/>
      <c r="V10" s="9">
        <v>76522769157</v>
      </c>
      <c r="W10" s="6"/>
      <c r="X10" s="9">
        <v>76652730284.817398</v>
      </c>
      <c r="Y10" s="6"/>
      <c r="Z10" s="10">
        <v>5.4</v>
      </c>
    </row>
    <row r="11" spans="1:26" ht="30.75" customHeight="1">
      <c r="A11" s="49" t="s">
        <v>24</v>
      </c>
      <c r="B11" s="49"/>
      <c r="C11" s="6"/>
      <c r="D11" s="12">
        <v>2851298</v>
      </c>
      <c r="E11" s="6"/>
      <c r="F11" s="12">
        <v>36866978781</v>
      </c>
      <c r="G11" s="6"/>
      <c r="H11" s="12">
        <v>38873999941.481201</v>
      </c>
      <c r="I11" s="6"/>
      <c r="J11" s="12">
        <v>34189614</v>
      </c>
      <c r="K11" s="6"/>
      <c r="L11" s="12">
        <v>466079757288</v>
      </c>
      <c r="M11" s="6"/>
      <c r="N11" s="34">
        <v>-32102397</v>
      </c>
      <c r="O11" s="6"/>
      <c r="P11" s="12">
        <v>437285325004</v>
      </c>
      <c r="Q11" s="6"/>
      <c r="R11" s="12">
        <v>4938515</v>
      </c>
      <c r="S11" s="6"/>
      <c r="T11" s="12">
        <v>13246</v>
      </c>
      <c r="U11" s="6"/>
      <c r="V11" s="12">
        <v>67073210581</v>
      </c>
      <c r="W11" s="6"/>
      <c r="X11" s="12">
        <v>65337888700.993103</v>
      </c>
      <c r="Y11" s="6"/>
      <c r="Z11" s="18">
        <v>4.5999999999999996</v>
      </c>
    </row>
    <row r="12" spans="1:26" ht="30.75" customHeight="1">
      <c r="A12" s="49" t="s">
        <v>25</v>
      </c>
      <c r="B12" s="49"/>
      <c r="C12" s="6"/>
      <c r="D12" s="12">
        <v>1</v>
      </c>
      <c r="E12" s="6"/>
      <c r="F12" s="12">
        <v>10339</v>
      </c>
      <c r="G12" s="6"/>
      <c r="H12" s="12">
        <v>12517.6525</v>
      </c>
      <c r="I12" s="6"/>
      <c r="J12" s="12">
        <v>0</v>
      </c>
      <c r="K12" s="6"/>
      <c r="L12" s="12">
        <v>0</v>
      </c>
      <c r="M12" s="6"/>
      <c r="N12" s="12">
        <v>0</v>
      </c>
      <c r="O12" s="6"/>
      <c r="P12" s="12">
        <v>0</v>
      </c>
      <c r="Q12" s="6"/>
      <c r="R12" s="12">
        <v>1</v>
      </c>
      <c r="S12" s="6"/>
      <c r="T12" s="12">
        <v>12852</v>
      </c>
      <c r="U12" s="6"/>
      <c r="V12" s="12">
        <v>10339</v>
      </c>
      <c r="W12" s="6"/>
      <c r="X12" s="12">
        <v>12849.590249999999</v>
      </c>
      <c r="Y12" s="6"/>
      <c r="Z12" s="18">
        <v>0</v>
      </c>
    </row>
    <row r="13" spans="1:26" ht="30.75" customHeight="1">
      <c r="A13" s="49" t="s">
        <v>26</v>
      </c>
      <c r="B13" s="49"/>
      <c r="C13" s="6"/>
      <c r="D13" s="12">
        <v>1823435</v>
      </c>
      <c r="E13" s="6"/>
      <c r="F13" s="12">
        <v>32874550113</v>
      </c>
      <c r="G13" s="6"/>
      <c r="H13" s="12">
        <v>36263154474.857697</v>
      </c>
      <c r="I13" s="6"/>
      <c r="J13" s="12">
        <v>21409950</v>
      </c>
      <c r="K13" s="6"/>
      <c r="L13" s="12">
        <v>452657401942</v>
      </c>
      <c r="M13" s="6"/>
      <c r="N13" s="34">
        <v>-21355871</v>
      </c>
      <c r="O13" s="6"/>
      <c r="P13" s="12">
        <v>452576240102</v>
      </c>
      <c r="Q13" s="6"/>
      <c r="R13" s="12">
        <v>1877514</v>
      </c>
      <c r="S13" s="6"/>
      <c r="T13" s="12">
        <v>20952</v>
      </c>
      <c r="U13" s="6"/>
      <c r="V13" s="12">
        <v>40198634824</v>
      </c>
      <c r="W13" s="6"/>
      <c r="X13" s="12">
        <v>39328330630.584602</v>
      </c>
      <c r="Y13" s="6"/>
      <c r="Z13" s="18">
        <v>2.77</v>
      </c>
    </row>
    <row r="14" spans="1:26" ht="30.75" customHeight="1">
      <c r="A14" s="49" t="s">
        <v>27</v>
      </c>
      <c r="B14" s="49"/>
      <c r="C14" s="6"/>
      <c r="D14" s="12">
        <v>223400</v>
      </c>
      <c r="E14" s="6"/>
      <c r="F14" s="12">
        <v>3429121019</v>
      </c>
      <c r="G14" s="6"/>
      <c r="H14" s="12">
        <v>3553404211.7624998</v>
      </c>
      <c r="I14" s="6"/>
      <c r="J14" s="12">
        <v>162900</v>
      </c>
      <c r="K14" s="6"/>
      <c r="L14" s="12">
        <v>2611630779</v>
      </c>
      <c r="M14" s="6"/>
      <c r="N14" s="34">
        <v>-76140</v>
      </c>
      <c r="O14" s="6"/>
      <c r="P14" s="12">
        <v>1236753940</v>
      </c>
      <c r="Q14" s="6"/>
      <c r="R14" s="12">
        <v>310160</v>
      </c>
      <c r="S14" s="6"/>
      <c r="T14" s="12">
        <v>16332</v>
      </c>
      <c r="U14" s="6"/>
      <c r="V14" s="12">
        <v>4850115396</v>
      </c>
      <c r="W14" s="6"/>
      <c r="X14" s="12">
        <v>5064583332.54</v>
      </c>
      <c r="Y14" s="6"/>
      <c r="Z14" s="18">
        <v>0.36</v>
      </c>
    </row>
    <row r="15" spans="1:26" ht="30.75" customHeight="1">
      <c r="A15" s="49" t="s">
        <v>28</v>
      </c>
      <c r="B15" s="49"/>
      <c r="C15" s="6"/>
      <c r="D15" s="12">
        <v>56999</v>
      </c>
      <c r="E15" s="6"/>
      <c r="F15" s="12">
        <v>1466031021</v>
      </c>
      <c r="G15" s="6"/>
      <c r="H15" s="12">
        <v>1531503915.1638801</v>
      </c>
      <c r="I15" s="6"/>
      <c r="J15" s="12">
        <v>18900</v>
      </c>
      <c r="K15" s="6"/>
      <c r="L15" s="12">
        <v>510414581</v>
      </c>
      <c r="M15" s="6"/>
      <c r="N15" s="12">
        <v>0</v>
      </c>
      <c r="O15" s="6"/>
      <c r="P15" s="12">
        <v>0</v>
      </c>
      <c r="Q15" s="6"/>
      <c r="R15" s="12">
        <v>75899</v>
      </c>
      <c r="S15" s="6"/>
      <c r="T15" s="12">
        <v>27573</v>
      </c>
      <c r="U15" s="6"/>
      <c r="V15" s="12">
        <v>1976445602</v>
      </c>
      <c r="W15" s="6"/>
      <c r="X15" s="12">
        <v>2092370733.9136901</v>
      </c>
      <c r="Y15" s="6"/>
      <c r="Z15" s="18">
        <v>0.15</v>
      </c>
    </row>
    <row r="16" spans="1:26" ht="30.75" customHeight="1">
      <c r="A16" s="49" t="s">
        <v>29</v>
      </c>
      <c r="B16" s="49"/>
      <c r="C16" s="6"/>
      <c r="D16" s="12">
        <v>2803857</v>
      </c>
      <c r="E16" s="6"/>
      <c r="F16" s="12">
        <v>31052882570</v>
      </c>
      <c r="G16" s="6"/>
      <c r="H16" s="12">
        <v>31102019331.536201</v>
      </c>
      <c r="I16" s="6"/>
      <c r="J16" s="12">
        <v>36185017</v>
      </c>
      <c r="K16" s="6"/>
      <c r="L16" s="12">
        <v>405243554166</v>
      </c>
      <c r="M16" s="6"/>
      <c r="N16" s="34">
        <v>-36608225</v>
      </c>
      <c r="O16" s="6"/>
      <c r="P16" s="12">
        <v>410250054416</v>
      </c>
      <c r="Q16" s="6"/>
      <c r="R16" s="12">
        <v>2380649</v>
      </c>
      <c r="S16" s="6"/>
      <c r="T16" s="12">
        <v>11407</v>
      </c>
      <c r="U16" s="6"/>
      <c r="V16" s="12">
        <v>26962865515</v>
      </c>
      <c r="W16" s="6"/>
      <c r="X16" s="12">
        <v>27155044790.632099</v>
      </c>
      <c r="Y16" s="6"/>
      <c r="Z16" s="18">
        <v>1.91</v>
      </c>
    </row>
    <row r="17" spans="1:26" ht="30.75" customHeight="1">
      <c r="A17" s="49" t="s">
        <v>30</v>
      </c>
      <c r="B17" s="49"/>
      <c r="C17" s="6"/>
      <c r="D17" s="12">
        <v>1441976</v>
      </c>
      <c r="E17" s="6"/>
      <c r="F17" s="12">
        <v>14811395841</v>
      </c>
      <c r="G17" s="6"/>
      <c r="H17" s="12">
        <v>15253924388.3367</v>
      </c>
      <c r="I17" s="6"/>
      <c r="J17" s="12">
        <v>151661086</v>
      </c>
      <c r="K17" s="6"/>
      <c r="L17" s="12">
        <v>1753448074133</v>
      </c>
      <c r="M17" s="6"/>
      <c r="N17" s="34">
        <v>-149416189</v>
      </c>
      <c r="O17" s="6"/>
      <c r="P17" s="12">
        <v>1728208251928</v>
      </c>
      <c r="Q17" s="6"/>
      <c r="R17" s="12">
        <v>3686873</v>
      </c>
      <c r="S17" s="6"/>
      <c r="T17" s="12">
        <v>11848</v>
      </c>
      <c r="U17" s="6"/>
      <c r="V17" s="12">
        <v>44072250314</v>
      </c>
      <c r="W17" s="6"/>
      <c r="X17" s="12">
        <v>43671696812.0653</v>
      </c>
      <c r="Y17" s="6"/>
      <c r="Z17" s="18">
        <v>3.07</v>
      </c>
    </row>
    <row r="18" spans="1:26" ht="30.75" customHeight="1">
      <c r="A18" s="49" t="s">
        <v>31</v>
      </c>
      <c r="B18" s="49"/>
      <c r="C18" s="6"/>
      <c r="D18" s="12">
        <v>0</v>
      </c>
      <c r="E18" s="6"/>
      <c r="F18" s="12">
        <v>0</v>
      </c>
      <c r="G18" s="6"/>
      <c r="H18" s="12">
        <v>0</v>
      </c>
      <c r="I18" s="6"/>
      <c r="J18" s="12">
        <v>830601</v>
      </c>
      <c r="K18" s="6"/>
      <c r="L18" s="12">
        <v>25000793260</v>
      </c>
      <c r="M18" s="6"/>
      <c r="N18" s="34">
        <v>-830601</v>
      </c>
      <c r="O18" s="6"/>
      <c r="P18" s="12">
        <v>25041246088</v>
      </c>
      <c r="Q18" s="6"/>
      <c r="R18" s="12">
        <v>0</v>
      </c>
      <c r="S18" s="6"/>
      <c r="T18" s="12">
        <v>0</v>
      </c>
      <c r="U18" s="6"/>
      <c r="V18" s="12">
        <v>0</v>
      </c>
      <c r="W18" s="6"/>
      <c r="X18" s="12">
        <v>0</v>
      </c>
      <c r="Y18" s="6"/>
      <c r="Z18" s="18">
        <v>0</v>
      </c>
    </row>
    <row r="19" spans="1:26" ht="30.75" customHeight="1">
      <c r="A19" s="47" t="s">
        <v>32</v>
      </c>
      <c r="B19" s="47"/>
      <c r="C19" s="6"/>
      <c r="D19" s="13">
        <v>0</v>
      </c>
      <c r="E19" s="6"/>
      <c r="F19" s="13">
        <v>0</v>
      </c>
      <c r="G19" s="6"/>
      <c r="H19" s="13">
        <v>0</v>
      </c>
      <c r="I19" s="6"/>
      <c r="J19" s="13">
        <v>1038744</v>
      </c>
      <c r="K19" s="6"/>
      <c r="L19" s="13">
        <v>24999983486</v>
      </c>
      <c r="M19" s="6"/>
      <c r="N19" s="21">
        <v>-1038744</v>
      </c>
      <c r="O19" s="6"/>
      <c r="P19" s="13">
        <v>25257594617</v>
      </c>
      <c r="Q19" s="6"/>
      <c r="R19" s="13">
        <v>0</v>
      </c>
      <c r="S19" s="6"/>
      <c r="T19" s="13">
        <v>0</v>
      </c>
      <c r="U19" s="6"/>
      <c r="V19" s="13">
        <v>0</v>
      </c>
      <c r="W19" s="6"/>
      <c r="X19" s="13">
        <v>0</v>
      </c>
      <c r="Y19" s="6"/>
      <c r="Z19" s="14">
        <v>0</v>
      </c>
    </row>
    <row r="20" spans="1:26" ht="30.75" customHeight="1" thickBot="1">
      <c r="A20" s="43" t="s">
        <v>17</v>
      </c>
      <c r="B20" s="43"/>
      <c r="C20" s="6"/>
      <c r="D20" s="15">
        <f>SUM(D10:D19)</f>
        <v>30892944</v>
      </c>
      <c r="E20" s="6"/>
      <c r="F20" s="15">
        <f>SUM(F10:F19)</f>
        <v>419893603485</v>
      </c>
      <c r="G20" s="6"/>
      <c r="H20" s="15">
        <f>SUM(H10:H19)</f>
        <v>426133001227.68372</v>
      </c>
      <c r="I20" s="6"/>
      <c r="J20" s="15">
        <f>SUM(J10:J19)</f>
        <v>746336516</v>
      </c>
      <c r="K20" s="6"/>
      <c r="L20" s="15">
        <f>SUM(L10:L19)</f>
        <v>10139177432425</v>
      </c>
      <c r="M20" s="6"/>
      <c r="N20" s="22">
        <f>SUM(N10:N19)</f>
        <v>-758550138</v>
      </c>
      <c r="O20" s="6"/>
      <c r="P20" s="15">
        <f>SUM(P10:P19)</f>
        <v>10313633167051</v>
      </c>
      <c r="Q20" s="6"/>
      <c r="R20" s="15">
        <f>SUM(R10:R19)</f>
        <v>18679322</v>
      </c>
      <c r="S20" s="6"/>
      <c r="T20" s="15"/>
      <c r="U20" s="6"/>
      <c r="V20" s="15">
        <f>SUM(V10:V19)</f>
        <v>261656301728</v>
      </c>
      <c r="W20" s="6"/>
      <c r="X20" s="15">
        <f>SUM(X10:X19)</f>
        <v>259302658135.13644</v>
      </c>
      <c r="Y20" s="6"/>
      <c r="Z20" s="16">
        <f>SUM(Z10:Z19)</f>
        <v>18.259999999999998</v>
      </c>
    </row>
    <row r="21" spans="1:26" ht="13.5" thickTop="1"/>
    <row r="22" spans="1:26" ht="14.25">
      <c r="X22" s="28"/>
    </row>
    <row r="24" spans="1:26">
      <c r="N24" s="32"/>
      <c r="X24" s="32"/>
    </row>
    <row r="25" spans="1:26">
      <c r="N25" s="32"/>
    </row>
  </sheetData>
  <mergeCells count="28">
    <mergeCell ref="Z8:Z9"/>
    <mergeCell ref="F8:F9"/>
    <mergeCell ref="H8:H9"/>
    <mergeCell ref="T8:T9"/>
    <mergeCell ref="V8:V9"/>
    <mergeCell ref="X8:X9"/>
    <mergeCell ref="A20:B20"/>
    <mergeCell ref="A5:Z5"/>
    <mergeCell ref="A17:B17"/>
    <mergeCell ref="A18:B18"/>
    <mergeCell ref="A19:B19"/>
    <mergeCell ref="A14:B14"/>
    <mergeCell ref="A15:B15"/>
    <mergeCell ref="A16:B16"/>
    <mergeCell ref="A11:B11"/>
    <mergeCell ref="A12:B12"/>
    <mergeCell ref="A13:B13"/>
    <mergeCell ref="J8:L8"/>
    <mergeCell ref="N8:P8"/>
    <mergeCell ref="A9:B9"/>
    <mergeCell ref="A10:B10"/>
    <mergeCell ref="D8:D9"/>
    <mergeCell ref="A1:Z1"/>
    <mergeCell ref="A2:Z2"/>
    <mergeCell ref="A3:Z3"/>
    <mergeCell ref="D7:H7"/>
    <mergeCell ref="J7:P7"/>
    <mergeCell ref="R7:Z7"/>
  </mergeCells>
  <pageMargins left="0.39" right="0.39" top="0.39" bottom="0.39" header="0" footer="0"/>
  <pageSetup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  <pageSetUpPr fitToPage="1"/>
  </sheetPr>
  <dimension ref="A1:Q24"/>
  <sheetViews>
    <sheetView rightToLeft="1" view="pageBreakPreview" zoomScaleNormal="100" zoomScaleSheetLayoutView="100" workbookViewId="0">
      <selection activeCell="A21" sqref="A21"/>
    </sheetView>
  </sheetViews>
  <sheetFormatPr defaultRowHeight="12.75"/>
  <cols>
    <col min="1" max="1" width="35.42578125" customWidth="1"/>
    <col min="2" max="2" width="1" customWidth="1"/>
    <col min="3" max="3" width="23.42578125" bestFit="1" customWidth="1"/>
    <col min="4" max="4" width="1" customWidth="1"/>
    <col min="5" max="5" width="9.5703125" customWidth="1"/>
    <col min="6" max="6" width="1.140625" customWidth="1"/>
    <col min="7" max="7" width="16.85546875" customWidth="1"/>
    <col min="8" max="8" width="1.28515625" customWidth="1"/>
    <col min="9" max="9" width="16.28515625" customWidth="1"/>
    <col min="10" max="10" width="1.28515625" customWidth="1"/>
    <col min="11" max="11" width="19.42578125" bestFit="1" customWidth="1"/>
    <col min="12" max="12" width="1.28515625" customWidth="1"/>
    <col min="13" max="13" width="19.140625" bestFit="1" customWidth="1"/>
    <col min="14" max="14" width="1.28515625" customWidth="1"/>
    <col min="15" max="15" width="18.42578125" bestFit="1" customWidth="1"/>
    <col min="16" max="16" width="1.28515625" customWidth="1"/>
    <col min="17" max="17" width="18.28515625" bestFit="1" customWidth="1"/>
    <col min="18" max="18" width="0.28515625" customWidth="1"/>
  </cols>
  <sheetData>
    <row r="1" spans="1:17" ht="29.1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21.75" customHeight="1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1.75" customHeight="1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14.45" customHeight="1"/>
    <row r="5" spans="1:17" ht="24">
      <c r="A5" s="42" t="s">
        <v>70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17" ht="14.4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7.75" customHeight="1">
      <c r="A7" s="92" t="s">
        <v>33</v>
      </c>
      <c r="B7" s="6"/>
      <c r="C7" s="35"/>
      <c r="D7" s="6"/>
      <c r="E7" s="36" t="s">
        <v>109</v>
      </c>
      <c r="F7" s="6"/>
      <c r="G7" s="35"/>
      <c r="H7" s="6"/>
      <c r="I7" s="2" t="s">
        <v>3</v>
      </c>
      <c r="J7" s="6"/>
      <c r="K7" s="44" t="s">
        <v>4</v>
      </c>
      <c r="L7" s="44"/>
      <c r="M7" s="44"/>
      <c r="N7" s="6"/>
      <c r="O7" s="45" t="s">
        <v>5</v>
      </c>
      <c r="P7" s="45"/>
      <c r="Q7" s="45"/>
    </row>
    <row r="8" spans="1:17" ht="27.75" customHeight="1">
      <c r="A8" s="90"/>
      <c r="B8" s="29"/>
      <c r="C8" s="29" t="s">
        <v>94</v>
      </c>
      <c r="D8" s="31"/>
      <c r="E8" s="2" t="s">
        <v>95</v>
      </c>
      <c r="F8" s="31"/>
      <c r="G8" s="2" t="s">
        <v>96</v>
      </c>
      <c r="H8" s="6"/>
      <c r="I8" s="2" t="s">
        <v>34</v>
      </c>
      <c r="J8" s="6"/>
      <c r="K8" s="2" t="s">
        <v>35</v>
      </c>
      <c r="L8" s="6"/>
      <c r="M8" s="2" t="s">
        <v>36</v>
      </c>
      <c r="N8" s="6"/>
      <c r="O8" s="3" t="s">
        <v>34</v>
      </c>
      <c r="P8" s="6"/>
      <c r="Q8" s="3" t="s">
        <v>14</v>
      </c>
    </row>
    <row r="9" spans="1:17" ht="27.75" customHeight="1">
      <c r="A9" s="8" t="s">
        <v>79</v>
      </c>
      <c r="B9" s="8"/>
      <c r="C9" s="8" t="s">
        <v>82</v>
      </c>
      <c r="D9" s="17"/>
      <c r="E9" s="46" t="s">
        <v>97</v>
      </c>
      <c r="F9" s="17"/>
      <c r="G9" s="17" t="s">
        <v>99</v>
      </c>
      <c r="H9" s="6"/>
      <c r="I9" s="37">
        <v>3262725</v>
      </c>
      <c r="J9" s="6"/>
      <c r="K9" s="9">
        <v>13798</v>
      </c>
      <c r="L9" s="6"/>
      <c r="M9" s="9">
        <v>0</v>
      </c>
      <c r="N9" s="6"/>
      <c r="O9" s="9">
        <v>3276523</v>
      </c>
      <c r="P9" s="6"/>
      <c r="Q9" s="10">
        <v>2.3061424518410823E-4</v>
      </c>
    </row>
    <row r="10" spans="1:17" ht="27.75" customHeight="1">
      <c r="A10" s="17" t="s">
        <v>79</v>
      </c>
      <c r="B10" s="17"/>
      <c r="C10" s="17" t="s">
        <v>83</v>
      </c>
      <c r="D10" s="17"/>
      <c r="E10" s="49"/>
      <c r="F10" s="17"/>
      <c r="G10" s="17" t="s">
        <v>100</v>
      </c>
      <c r="H10" s="6"/>
      <c r="I10" s="38">
        <v>6045467</v>
      </c>
      <c r="J10" s="6"/>
      <c r="K10" s="12">
        <v>508333372</v>
      </c>
      <c r="L10" s="6"/>
      <c r="M10" s="12">
        <v>510050000</v>
      </c>
      <c r="N10" s="6"/>
      <c r="O10" s="12">
        <v>4328839</v>
      </c>
      <c r="P10" s="6"/>
      <c r="Q10" s="18">
        <v>3.0468027799851553E-4</v>
      </c>
    </row>
    <row r="11" spans="1:17" ht="27.75" customHeight="1">
      <c r="A11" s="17" t="s">
        <v>79</v>
      </c>
      <c r="B11" s="17"/>
      <c r="C11" s="17" t="s">
        <v>84</v>
      </c>
      <c r="D11" s="17"/>
      <c r="E11" s="49"/>
      <c r="F11" s="17"/>
      <c r="G11" s="17" t="s">
        <v>110</v>
      </c>
      <c r="H11" s="6"/>
      <c r="I11" s="38">
        <v>0</v>
      </c>
      <c r="J11" s="6"/>
      <c r="K11" s="12">
        <v>242638000000</v>
      </c>
      <c r="L11" s="6"/>
      <c r="M11" s="12">
        <v>15750895000</v>
      </c>
      <c r="N11" s="6"/>
      <c r="O11" s="12">
        <v>226887105000</v>
      </c>
      <c r="P11" s="6"/>
      <c r="Q11" s="18">
        <v>15.969183937235451</v>
      </c>
    </row>
    <row r="12" spans="1:17" ht="27.75" customHeight="1">
      <c r="A12" s="17" t="s">
        <v>80</v>
      </c>
      <c r="B12" s="17"/>
      <c r="C12" s="17" t="s">
        <v>85</v>
      </c>
      <c r="D12" s="17"/>
      <c r="E12" s="49"/>
      <c r="F12" s="17"/>
      <c r="G12" s="17" t="s">
        <v>101</v>
      </c>
      <c r="H12" s="6"/>
      <c r="I12" s="38">
        <v>341713886</v>
      </c>
      <c r="J12" s="6"/>
      <c r="K12" s="12">
        <v>309685224380</v>
      </c>
      <c r="L12" s="6"/>
      <c r="M12" s="12">
        <v>309093192527</v>
      </c>
      <c r="N12" s="6"/>
      <c r="O12" s="12">
        <v>933745739</v>
      </c>
      <c r="P12" s="6"/>
      <c r="Q12" s="18">
        <v>6.5720603454748325E-2</v>
      </c>
    </row>
    <row r="13" spans="1:17" ht="27.75" customHeight="1">
      <c r="A13" s="17" t="s">
        <v>80</v>
      </c>
      <c r="B13" s="17"/>
      <c r="C13" s="17" t="s">
        <v>86</v>
      </c>
      <c r="D13" s="17"/>
      <c r="E13" s="49"/>
      <c r="F13" s="17"/>
      <c r="G13" s="17" t="s">
        <v>102</v>
      </c>
      <c r="H13" s="6"/>
      <c r="I13" s="38">
        <v>8634113</v>
      </c>
      <c r="J13" s="6"/>
      <c r="K13" s="12">
        <v>449315329632</v>
      </c>
      <c r="L13" s="6"/>
      <c r="M13" s="12">
        <v>448535540976</v>
      </c>
      <c r="N13" s="6"/>
      <c r="O13" s="12">
        <v>788422769</v>
      </c>
      <c r="P13" s="6"/>
      <c r="Q13" s="18">
        <v>5.5492215912691455E-2</v>
      </c>
    </row>
    <row r="14" spans="1:17" ht="27.75" customHeight="1">
      <c r="A14" s="17" t="s">
        <v>80</v>
      </c>
      <c r="B14" s="17"/>
      <c r="C14" s="17" t="s">
        <v>87</v>
      </c>
      <c r="D14" s="17"/>
      <c r="E14" s="49"/>
      <c r="F14" s="17"/>
      <c r="G14" s="17" t="s">
        <v>103</v>
      </c>
      <c r="H14" s="6"/>
      <c r="I14" s="38">
        <v>507113603</v>
      </c>
      <c r="J14" s="6"/>
      <c r="K14" s="12">
        <v>5158080857516</v>
      </c>
      <c r="L14" s="6"/>
      <c r="M14" s="12">
        <v>5157691416183</v>
      </c>
      <c r="N14" s="6"/>
      <c r="O14" s="12">
        <v>896554936</v>
      </c>
      <c r="P14" s="6"/>
      <c r="Q14" s="18">
        <v>6.3102972215280176E-2</v>
      </c>
    </row>
    <row r="15" spans="1:17" ht="27.75" customHeight="1">
      <c r="A15" s="17" t="s">
        <v>80</v>
      </c>
      <c r="B15" s="17"/>
      <c r="C15" s="17" t="s">
        <v>88</v>
      </c>
      <c r="D15" s="17"/>
      <c r="E15" s="49"/>
      <c r="F15" s="17"/>
      <c r="G15" s="17" t="s">
        <v>104</v>
      </c>
      <c r="H15" s="6"/>
      <c r="I15" s="38">
        <v>114018321</v>
      </c>
      <c r="J15" s="6"/>
      <c r="K15" s="12">
        <v>793350994</v>
      </c>
      <c r="L15" s="6"/>
      <c r="M15" s="12">
        <v>103354743</v>
      </c>
      <c r="N15" s="6"/>
      <c r="O15" s="12">
        <v>804014572</v>
      </c>
      <c r="P15" s="6"/>
      <c r="Q15" s="18">
        <v>5.6589626759465397E-2</v>
      </c>
    </row>
    <row r="16" spans="1:17" ht="27.75" customHeight="1">
      <c r="A16" s="17" t="s">
        <v>80</v>
      </c>
      <c r="B16" s="17"/>
      <c r="C16" s="17" t="s">
        <v>89</v>
      </c>
      <c r="D16" s="17"/>
      <c r="E16" s="49"/>
      <c r="F16" s="17"/>
      <c r="G16" s="17" t="s">
        <v>105</v>
      </c>
      <c r="H16" s="6"/>
      <c r="I16" s="38">
        <v>10357542</v>
      </c>
      <c r="J16" s="6"/>
      <c r="K16" s="12">
        <v>387607116279</v>
      </c>
      <c r="L16" s="6"/>
      <c r="M16" s="12">
        <v>387577787221</v>
      </c>
      <c r="N16" s="6"/>
      <c r="O16" s="12">
        <v>39686600</v>
      </c>
      <c r="P16" s="6"/>
      <c r="Q16" s="18">
        <v>2.7932949968376935E-3</v>
      </c>
    </row>
    <row r="17" spans="1:17" ht="27.75" customHeight="1">
      <c r="A17" s="17" t="s">
        <v>80</v>
      </c>
      <c r="B17" s="17"/>
      <c r="C17" s="17" t="s">
        <v>90</v>
      </c>
      <c r="D17" s="17"/>
      <c r="E17" s="49"/>
      <c r="F17" s="17"/>
      <c r="G17" s="17" t="s">
        <v>106</v>
      </c>
      <c r="H17" s="6"/>
      <c r="I17" s="38">
        <v>3246291</v>
      </c>
      <c r="J17" s="6"/>
      <c r="K17" s="12">
        <v>1310202504243</v>
      </c>
      <c r="L17" s="6"/>
      <c r="M17" s="12">
        <v>1309768038611</v>
      </c>
      <c r="N17" s="6"/>
      <c r="O17" s="12">
        <v>437711923</v>
      </c>
      <c r="P17" s="6"/>
      <c r="Q17" s="18">
        <v>3.0807842560766248E-2</v>
      </c>
    </row>
    <row r="18" spans="1:17" ht="27.75" customHeight="1">
      <c r="A18" s="17" t="s">
        <v>80</v>
      </c>
      <c r="B18" s="17"/>
      <c r="C18" s="17" t="s">
        <v>91</v>
      </c>
      <c r="D18" s="17"/>
      <c r="E18" s="49"/>
      <c r="F18" s="17"/>
      <c r="G18" s="17" t="s">
        <v>111</v>
      </c>
      <c r="H18" s="6"/>
      <c r="I18" s="38">
        <v>0</v>
      </c>
      <c r="J18" s="6"/>
      <c r="K18" s="12">
        <v>270574424789</v>
      </c>
      <c r="L18" s="6"/>
      <c r="M18" s="12">
        <v>270542959465</v>
      </c>
      <c r="N18" s="6"/>
      <c r="O18" s="12">
        <v>31465324</v>
      </c>
      <c r="P18" s="6"/>
      <c r="Q18" s="18">
        <v>2.2146500860007411E-3</v>
      </c>
    </row>
    <row r="19" spans="1:17" ht="27.75" customHeight="1">
      <c r="A19" s="17" t="s">
        <v>81</v>
      </c>
      <c r="B19" s="17"/>
      <c r="C19" s="17" t="s">
        <v>92</v>
      </c>
      <c r="D19" s="17"/>
      <c r="E19" s="49"/>
      <c r="F19" s="17"/>
      <c r="G19" s="17" t="s">
        <v>107</v>
      </c>
      <c r="H19" s="6"/>
      <c r="I19" s="38">
        <v>9581014</v>
      </c>
      <c r="J19" s="6"/>
      <c r="K19" s="12">
        <v>40686</v>
      </c>
      <c r="L19" s="6"/>
      <c r="M19" s="12">
        <v>0</v>
      </c>
      <c r="N19" s="6"/>
      <c r="O19" s="12">
        <v>9621700</v>
      </c>
      <c r="P19" s="6"/>
      <c r="Q19" s="18">
        <v>6.7721211872705744E-4</v>
      </c>
    </row>
    <row r="20" spans="1:17" ht="27.75" customHeight="1">
      <c r="A20" s="17" t="s">
        <v>79</v>
      </c>
      <c r="B20" s="17"/>
      <c r="C20" s="17" t="s">
        <v>93</v>
      </c>
      <c r="D20" s="17"/>
      <c r="E20" s="17" t="s">
        <v>98</v>
      </c>
      <c r="F20" s="17"/>
      <c r="G20" s="17" t="s">
        <v>108</v>
      </c>
      <c r="H20" s="6"/>
      <c r="I20" s="39">
        <v>19950000000</v>
      </c>
      <c r="J20" s="6"/>
      <c r="K20" s="12">
        <v>0</v>
      </c>
      <c r="L20" s="6"/>
      <c r="M20" s="12">
        <v>0</v>
      </c>
      <c r="N20" s="6"/>
      <c r="O20" s="12">
        <v>19950000000</v>
      </c>
      <c r="P20" s="6"/>
      <c r="Q20" s="14">
        <v>1.4041574533195584</v>
      </c>
    </row>
    <row r="21" spans="1:17" ht="27.75" customHeight="1" thickBot="1">
      <c r="A21" s="4" t="s">
        <v>17</v>
      </c>
      <c r="B21" s="31"/>
      <c r="C21" s="31"/>
      <c r="D21" s="31"/>
      <c r="E21" s="31"/>
      <c r="F21" s="31"/>
      <c r="G21" s="31"/>
      <c r="H21" s="6"/>
      <c r="I21" s="15">
        <f>SUM(I9:I20)</f>
        <v>20953972962</v>
      </c>
      <c r="J21" s="6"/>
      <c r="K21" s="15">
        <f>SUM(K9:K20)</f>
        <v>8129405195689</v>
      </c>
      <c r="L21" s="6"/>
      <c r="M21" s="15">
        <f>SUM(M9:M20)</f>
        <v>7899573234726</v>
      </c>
      <c r="N21" s="6"/>
      <c r="O21" s="15">
        <f>SUM(O9:O20)</f>
        <v>250785933925</v>
      </c>
      <c r="P21" s="6"/>
      <c r="Q21" s="16">
        <f>SUM(Q9:Q20)</f>
        <v>17.651275103182709</v>
      </c>
    </row>
    <row r="22" spans="1:17" ht="13.5" thickTop="1"/>
    <row r="24" spans="1:17" ht="14.25">
      <c r="I24" s="32"/>
      <c r="O24" s="28"/>
    </row>
  </sheetData>
  <mergeCells count="8">
    <mergeCell ref="E9:E19"/>
    <mergeCell ref="A1:Q1"/>
    <mergeCell ref="A2:Q2"/>
    <mergeCell ref="A3:Q3"/>
    <mergeCell ref="K7:M7"/>
    <mergeCell ref="A5:Q5"/>
    <mergeCell ref="O7:Q7"/>
    <mergeCell ref="A7:A8"/>
  </mergeCells>
  <pageMargins left="0.39" right="0.39" top="0.39" bottom="0.39" header="0" footer="0"/>
  <pageSetup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39997558519241921"/>
    <pageSetUpPr fitToPage="1"/>
  </sheetPr>
  <dimension ref="A1:S18"/>
  <sheetViews>
    <sheetView rightToLeft="1" view="pageBreakPreview" zoomScaleNormal="100" zoomScaleSheetLayoutView="100" workbookViewId="0">
      <selection activeCell="A18" sqref="A18"/>
    </sheetView>
  </sheetViews>
  <sheetFormatPr defaultRowHeight="12.75"/>
  <cols>
    <col min="1" max="1" width="61.85546875" customWidth="1"/>
    <col min="2" max="2" width="1.28515625" customWidth="1"/>
    <col min="3" max="3" width="17.28515625" customWidth="1"/>
    <col min="4" max="4" width="1.28515625" customWidth="1"/>
    <col min="5" max="5" width="17.5703125" customWidth="1"/>
    <col min="6" max="6" width="1.5703125" customWidth="1"/>
    <col min="7" max="7" width="14.28515625" customWidth="1"/>
    <col min="8" max="8" width="1.28515625" customWidth="1"/>
    <col min="9" max="9" width="10.42578125" customWidth="1"/>
    <col min="10" max="10" width="1.28515625" customWidth="1"/>
    <col min="11" max="11" width="15.5703125" customWidth="1"/>
    <col min="12" max="12" width="1.28515625" customWidth="1"/>
    <col min="13" max="13" width="14.28515625" customWidth="1"/>
    <col min="14" max="14" width="1.28515625" customWidth="1"/>
    <col min="15" max="15" width="11.140625" bestFit="1" customWidth="1"/>
    <col min="16" max="16" width="1.28515625" customWidth="1"/>
    <col min="17" max="17" width="15.5703125" customWidth="1"/>
    <col min="18" max="18" width="0.28515625" customWidth="1"/>
    <col min="19" max="19" width="12.7109375" bestFit="1" customWidth="1"/>
  </cols>
  <sheetData>
    <row r="1" spans="1:19" ht="29.1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1.75" customHeight="1">
      <c r="A2" s="41" t="s">
        <v>41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9" ht="21.75" customHeight="1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9" ht="14.45" customHeight="1"/>
    <row r="5" spans="1:19" ht="24">
      <c r="A5" s="83" t="s">
        <v>71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spans="1:19" ht="21">
      <c r="A6" s="84" t="s">
        <v>42</v>
      </c>
      <c r="B6" s="76"/>
      <c r="C6" s="76"/>
      <c r="D6" s="76"/>
      <c r="E6" s="76"/>
      <c r="F6" s="76"/>
      <c r="G6" s="84" t="s">
        <v>69</v>
      </c>
      <c r="H6" s="84"/>
      <c r="I6" s="84"/>
      <c r="J6" s="84"/>
      <c r="K6" s="84"/>
      <c r="L6" s="76"/>
      <c r="M6" s="84" t="s">
        <v>122</v>
      </c>
      <c r="N6" s="84"/>
      <c r="O6" s="84"/>
      <c r="P6" s="84"/>
      <c r="Q6" s="84"/>
    </row>
    <row r="7" spans="1:19" ht="29.1" customHeight="1">
      <c r="A7" s="84"/>
      <c r="B7" s="76"/>
      <c r="C7" s="85" t="s">
        <v>123</v>
      </c>
      <c r="D7" s="86"/>
      <c r="E7" s="85" t="s">
        <v>124</v>
      </c>
      <c r="F7" s="86"/>
      <c r="G7" s="85" t="s">
        <v>60</v>
      </c>
      <c r="H7" s="87"/>
      <c r="I7" s="85" t="s">
        <v>59</v>
      </c>
      <c r="J7" s="87"/>
      <c r="K7" s="85" t="s">
        <v>61</v>
      </c>
      <c r="L7" s="76"/>
      <c r="M7" s="85" t="s">
        <v>60</v>
      </c>
      <c r="N7" s="87"/>
      <c r="O7" s="85" t="s">
        <v>59</v>
      </c>
      <c r="P7" s="87"/>
      <c r="Q7" s="85" t="s">
        <v>61</v>
      </c>
    </row>
    <row r="8" spans="1:19" ht="21.75" customHeight="1">
      <c r="A8" s="88" t="s">
        <v>112</v>
      </c>
      <c r="B8" s="76"/>
      <c r="C8" s="74" t="s">
        <v>129</v>
      </c>
      <c r="D8" s="74"/>
      <c r="E8" s="75" t="s">
        <v>125</v>
      </c>
      <c r="F8" s="76"/>
      <c r="G8" s="77">
        <v>13798</v>
      </c>
      <c r="H8" s="76"/>
      <c r="I8" s="77">
        <v>0</v>
      </c>
      <c r="J8" s="76"/>
      <c r="K8" s="77">
        <v>13798</v>
      </c>
      <c r="L8" s="76"/>
      <c r="M8" s="77">
        <v>118758</v>
      </c>
      <c r="N8" s="76"/>
      <c r="O8" s="77">
        <v>0</v>
      </c>
      <c r="P8" s="76"/>
      <c r="Q8" s="77">
        <v>118758</v>
      </c>
    </row>
    <row r="9" spans="1:19" ht="21.75" customHeight="1">
      <c r="A9" s="74" t="s">
        <v>114</v>
      </c>
      <c r="B9" s="76"/>
      <c r="C9" s="74" t="s">
        <v>130</v>
      </c>
      <c r="D9" s="76"/>
      <c r="E9" s="78"/>
      <c r="F9" s="76"/>
      <c r="G9" s="64">
        <v>12778</v>
      </c>
      <c r="H9" s="76"/>
      <c r="I9" s="64">
        <v>0</v>
      </c>
      <c r="J9" s="76"/>
      <c r="K9" s="64">
        <v>12778</v>
      </c>
      <c r="L9" s="76"/>
      <c r="M9" s="64">
        <v>13147151</v>
      </c>
      <c r="N9" s="76"/>
      <c r="O9" s="64">
        <v>0</v>
      </c>
      <c r="P9" s="76"/>
      <c r="Q9" s="64">
        <v>13147151</v>
      </c>
    </row>
    <row r="10" spans="1:19" ht="21.75" customHeight="1">
      <c r="A10" s="74" t="s">
        <v>115</v>
      </c>
      <c r="B10" s="76"/>
      <c r="C10" s="74" t="s">
        <v>130</v>
      </c>
      <c r="D10" s="76"/>
      <c r="E10" s="78"/>
      <c r="F10" s="76"/>
      <c r="G10" s="64">
        <v>36665</v>
      </c>
      <c r="H10" s="76"/>
      <c r="I10" s="64">
        <v>0</v>
      </c>
      <c r="J10" s="76"/>
      <c r="K10" s="64">
        <v>36665</v>
      </c>
      <c r="L10" s="76"/>
      <c r="M10" s="64">
        <v>287732</v>
      </c>
      <c r="N10" s="76"/>
      <c r="O10" s="64">
        <v>0</v>
      </c>
      <c r="P10" s="76"/>
      <c r="Q10" s="64">
        <v>287732</v>
      </c>
    </row>
    <row r="11" spans="1:19" ht="21.75" customHeight="1">
      <c r="A11" s="74" t="s">
        <v>116</v>
      </c>
      <c r="B11" s="76"/>
      <c r="C11" s="74" t="s">
        <v>130</v>
      </c>
      <c r="D11" s="76"/>
      <c r="E11" s="78"/>
      <c r="F11" s="76"/>
      <c r="G11" s="64">
        <v>23192</v>
      </c>
      <c r="H11" s="76"/>
      <c r="I11" s="64">
        <v>0</v>
      </c>
      <c r="J11" s="76"/>
      <c r="K11" s="64">
        <v>23192</v>
      </c>
      <c r="L11" s="76"/>
      <c r="M11" s="64">
        <v>2125188</v>
      </c>
      <c r="N11" s="76"/>
      <c r="O11" s="64">
        <v>0</v>
      </c>
      <c r="P11" s="76"/>
      <c r="Q11" s="64">
        <v>2125188</v>
      </c>
    </row>
    <row r="12" spans="1:19" ht="21.75" customHeight="1">
      <c r="A12" s="74" t="s">
        <v>121</v>
      </c>
      <c r="B12" s="76"/>
      <c r="C12" s="74" t="s">
        <v>130</v>
      </c>
      <c r="D12" s="76"/>
      <c r="E12" s="78"/>
      <c r="F12" s="76"/>
      <c r="G12" s="64">
        <v>484187</v>
      </c>
      <c r="H12" s="76"/>
      <c r="I12" s="64">
        <v>0</v>
      </c>
      <c r="J12" s="76"/>
      <c r="K12" s="64">
        <v>484187</v>
      </c>
      <c r="L12" s="76"/>
      <c r="M12" s="64">
        <v>5341333</v>
      </c>
      <c r="N12" s="76"/>
      <c r="O12" s="64">
        <v>0</v>
      </c>
      <c r="P12" s="76"/>
      <c r="Q12" s="64">
        <v>5341333</v>
      </c>
    </row>
    <row r="13" spans="1:19" ht="21.75" customHeight="1">
      <c r="A13" s="74" t="s">
        <v>117</v>
      </c>
      <c r="B13" s="76"/>
      <c r="C13" s="74" t="s">
        <v>131</v>
      </c>
      <c r="D13" s="76"/>
      <c r="E13" s="78"/>
      <c r="F13" s="76"/>
      <c r="G13" s="64">
        <v>40686</v>
      </c>
      <c r="H13" s="76"/>
      <c r="I13" s="64">
        <v>0</v>
      </c>
      <c r="J13" s="76"/>
      <c r="K13" s="64">
        <v>40686</v>
      </c>
      <c r="L13" s="76"/>
      <c r="M13" s="64">
        <v>163586</v>
      </c>
      <c r="N13" s="76"/>
      <c r="O13" s="64">
        <v>0</v>
      </c>
      <c r="P13" s="76"/>
      <c r="Q13" s="64">
        <v>163586</v>
      </c>
    </row>
    <row r="14" spans="1:19" ht="21.75" customHeight="1">
      <c r="A14" s="74" t="s">
        <v>118</v>
      </c>
      <c r="B14" s="76"/>
      <c r="C14" s="74" t="s">
        <v>129</v>
      </c>
      <c r="D14" s="76"/>
      <c r="E14" s="78"/>
      <c r="F14" s="76"/>
      <c r="G14" s="64">
        <v>18304</v>
      </c>
      <c r="H14" s="76"/>
      <c r="I14" s="64">
        <v>0</v>
      </c>
      <c r="J14" s="76"/>
      <c r="K14" s="64">
        <v>18304</v>
      </c>
      <c r="L14" s="76"/>
      <c r="M14" s="64">
        <v>44746</v>
      </c>
      <c r="N14" s="76"/>
      <c r="O14" s="64">
        <v>0</v>
      </c>
      <c r="P14" s="76"/>
      <c r="Q14" s="64">
        <v>44746</v>
      </c>
    </row>
    <row r="15" spans="1:19" ht="21.75" customHeight="1">
      <c r="A15" s="74" t="s">
        <v>113</v>
      </c>
      <c r="B15" s="76"/>
      <c r="C15" s="74" t="s">
        <v>132</v>
      </c>
      <c r="D15" s="74"/>
      <c r="E15" s="74" t="s">
        <v>126</v>
      </c>
      <c r="F15" s="76"/>
      <c r="G15" s="64">
        <v>499843132</v>
      </c>
      <c r="H15" s="76"/>
      <c r="I15" s="79">
        <v>-34098</v>
      </c>
      <c r="J15" s="76"/>
      <c r="K15" s="64">
        <f>G15+I15</f>
        <v>499809034</v>
      </c>
      <c r="L15" s="76"/>
      <c r="M15" s="64">
        <v>2369704237</v>
      </c>
      <c r="N15" s="76"/>
      <c r="O15" s="79">
        <v>-1162741</v>
      </c>
      <c r="P15" s="76"/>
      <c r="Q15" s="64">
        <f>M15+O15</f>
        <v>2368541496</v>
      </c>
      <c r="S15" s="32"/>
    </row>
    <row r="16" spans="1:19" ht="21.75" customHeight="1">
      <c r="A16" s="74" t="s">
        <v>119</v>
      </c>
      <c r="B16" s="76"/>
      <c r="C16" s="74" t="s">
        <v>130</v>
      </c>
      <c r="D16" s="76"/>
      <c r="E16" s="78" t="s">
        <v>125</v>
      </c>
      <c r="F16" s="76"/>
      <c r="G16" s="64">
        <v>16279</v>
      </c>
      <c r="H16" s="76"/>
      <c r="I16" s="64">
        <v>0</v>
      </c>
      <c r="J16" s="76"/>
      <c r="K16" s="64">
        <v>16279</v>
      </c>
      <c r="L16" s="76"/>
      <c r="M16" s="64">
        <v>75772</v>
      </c>
      <c r="N16" s="76"/>
      <c r="O16" s="64">
        <v>0</v>
      </c>
      <c r="P16" s="76"/>
      <c r="Q16" s="64">
        <v>75772</v>
      </c>
    </row>
    <row r="17" spans="1:17" ht="21.75" customHeight="1">
      <c r="A17" s="74" t="s">
        <v>120</v>
      </c>
      <c r="B17" s="76"/>
      <c r="C17" s="74" t="s">
        <v>130</v>
      </c>
      <c r="D17" s="76"/>
      <c r="E17" s="78"/>
      <c r="F17" s="76"/>
      <c r="G17" s="80">
        <v>13785</v>
      </c>
      <c r="H17" s="76"/>
      <c r="I17" s="80">
        <v>0</v>
      </c>
      <c r="J17" s="76"/>
      <c r="K17" s="80">
        <v>13785</v>
      </c>
      <c r="L17" s="76"/>
      <c r="M17" s="80">
        <v>23382</v>
      </c>
      <c r="N17" s="76"/>
      <c r="O17" s="80">
        <v>0</v>
      </c>
      <c r="P17" s="76"/>
      <c r="Q17" s="80">
        <v>23382</v>
      </c>
    </row>
    <row r="18" spans="1:17" ht="21.75" customHeight="1">
      <c r="A18" s="89" t="s">
        <v>17</v>
      </c>
      <c r="B18" s="76"/>
      <c r="C18" s="76"/>
      <c r="D18" s="76"/>
      <c r="E18" s="76"/>
      <c r="F18" s="76"/>
      <c r="G18" s="81">
        <f>SUM(G8:G17)</f>
        <v>500502806</v>
      </c>
      <c r="H18" s="76"/>
      <c r="I18" s="82">
        <f>SUM(I8:I17)</f>
        <v>-34098</v>
      </c>
      <c r="J18" s="76"/>
      <c r="K18" s="81">
        <f>SUM(K8:K17)</f>
        <v>500468708</v>
      </c>
      <c r="L18" s="76"/>
      <c r="M18" s="81">
        <f>SUM(M8:M17)</f>
        <v>2391031885</v>
      </c>
      <c r="N18" s="76"/>
      <c r="O18" s="82">
        <f>SUM(O8:O17)</f>
        <v>-1162741</v>
      </c>
      <c r="P18" s="76"/>
      <c r="Q18" s="81">
        <f>SUM(Q8:Q17)</f>
        <v>2389869144</v>
      </c>
    </row>
  </sheetData>
  <mergeCells count="9">
    <mergeCell ref="E8:E14"/>
    <mergeCell ref="E16:E17"/>
    <mergeCell ref="A1:Q1"/>
    <mergeCell ref="A2:Q2"/>
    <mergeCell ref="A3:Q3"/>
    <mergeCell ref="A5:Q5"/>
    <mergeCell ref="A6:A7"/>
    <mergeCell ref="G6:K6"/>
    <mergeCell ref="M6:Q6"/>
  </mergeCells>
  <pageMargins left="0.39" right="0.39" top="0.39" bottom="0.39" header="0" footer="0"/>
  <pageSetup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39997558519241921"/>
    <pageSetUpPr fitToPage="1"/>
  </sheetPr>
  <dimension ref="A1:U21"/>
  <sheetViews>
    <sheetView rightToLeft="1" view="pageBreakPreview" zoomScaleNormal="100" zoomScaleSheetLayoutView="100" workbookViewId="0">
      <selection activeCell="A18" sqref="A18"/>
    </sheetView>
  </sheetViews>
  <sheetFormatPr defaultRowHeight="12.75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9" bestFit="1" customWidth="1"/>
    <col min="6" max="6" width="1.28515625" customWidth="1"/>
    <col min="7" max="7" width="18.5703125" bestFit="1" customWidth="1"/>
    <col min="8" max="8" width="1.28515625" customWidth="1"/>
    <col min="9" max="9" width="17.85546875" customWidth="1"/>
    <col min="10" max="10" width="1.28515625" customWidth="1"/>
    <col min="11" max="11" width="13.85546875" bestFit="1" customWidth="1"/>
    <col min="12" max="12" width="1.28515625" customWidth="1"/>
    <col min="13" max="13" width="18.85546875" bestFit="1" customWidth="1"/>
    <col min="14" max="14" width="1.28515625" customWidth="1"/>
    <col min="15" max="15" width="19" bestFit="1" customWidth="1"/>
    <col min="16" max="16" width="1.28515625" customWidth="1"/>
    <col min="17" max="17" width="21.85546875" bestFit="1" customWidth="1"/>
    <col min="18" max="18" width="1.28515625" customWidth="1"/>
    <col min="19" max="19" width="0.28515625" customWidth="1"/>
    <col min="20" max="20" width="24.42578125" customWidth="1"/>
    <col min="21" max="21" width="42.85546875" customWidth="1"/>
  </cols>
  <sheetData>
    <row r="1" spans="1:21" ht="29.1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21" ht="21.75" customHeight="1">
      <c r="A2" s="41" t="s">
        <v>41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21" ht="21.75" customHeight="1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21" ht="14.45" customHeight="1"/>
    <row r="5" spans="1:21" ht="30.75" customHeight="1">
      <c r="A5" s="42" t="s">
        <v>72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21" ht="30" customHeight="1">
      <c r="A6" s="44" t="s">
        <v>42</v>
      </c>
      <c r="B6" s="6"/>
      <c r="C6" s="44" t="s">
        <v>69</v>
      </c>
      <c r="D6" s="44"/>
      <c r="E6" s="44"/>
      <c r="F6" s="44"/>
      <c r="G6" s="44"/>
      <c r="H6" s="44"/>
      <c r="I6" s="44"/>
      <c r="J6" s="6"/>
      <c r="K6" s="44" t="s">
        <v>122</v>
      </c>
      <c r="L6" s="44"/>
      <c r="M6" s="44"/>
      <c r="N6" s="44"/>
      <c r="O6" s="44"/>
      <c r="P6" s="44"/>
      <c r="Q6" s="44"/>
      <c r="R6" s="45"/>
    </row>
    <row r="7" spans="1:21" ht="42.75" customHeight="1">
      <c r="A7" s="44"/>
      <c r="B7" s="6"/>
      <c r="C7" s="5" t="s">
        <v>9</v>
      </c>
      <c r="D7" s="7"/>
      <c r="E7" s="5" t="s">
        <v>62</v>
      </c>
      <c r="F7" s="7"/>
      <c r="G7" s="5" t="s">
        <v>63</v>
      </c>
      <c r="H7" s="7"/>
      <c r="I7" s="5" t="s">
        <v>64</v>
      </c>
      <c r="J7" s="6"/>
      <c r="K7" s="5" t="s">
        <v>9</v>
      </c>
      <c r="L7" s="7"/>
      <c r="M7" s="5" t="s">
        <v>62</v>
      </c>
      <c r="N7" s="7"/>
      <c r="O7" s="5" t="s">
        <v>63</v>
      </c>
      <c r="P7" s="7"/>
      <c r="Q7" s="5" t="s">
        <v>64</v>
      </c>
      <c r="R7" s="30"/>
      <c r="U7" s="32"/>
    </row>
    <row r="8" spans="1:21" ht="30" customHeight="1">
      <c r="A8" s="88" t="s">
        <v>31</v>
      </c>
      <c r="B8" s="51"/>
      <c r="C8" s="50">
        <v>830601</v>
      </c>
      <c r="D8" s="51"/>
      <c r="E8" s="50">
        <v>25041246088</v>
      </c>
      <c r="F8" s="51"/>
      <c r="G8" s="50">
        <v>25000793260</v>
      </c>
      <c r="H8" s="51"/>
      <c r="I8" s="50">
        <v>40452828</v>
      </c>
      <c r="J8" s="51"/>
      <c r="K8" s="50">
        <v>1165746</v>
      </c>
      <c r="L8" s="51"/>
      <c r="M8" s="50">
        <v>33738053893</v>
      </c>
      <c r="N8" s="51"/>
      <c r="O8" s="50">
        <v>33550238303</v>
      </c>
      <c r="P8" s="51"/>
      <c r="Q8" s="50">
        <v>187815590</v>
      </c>
      <c r="R8" s="53"/>
      <c r="T8" s="32"/>
      <c r="U8" s="32"/>
    </row>
    <row r="9" spans="1:21" ht="30" customHeight="1">
      <c r="A9" s="74" t="s">
        <v>26</v>
      </c>
      <c r="B9" s="51"/>
      <c r="C9" s="53">
        <v>21355871</v>
      </c>
      <c r="D9" s="51"/>
      <c r="E9" s="53">
        <v>452576240102</v>
      </c>
      <c r="F9" s="51"/>
      <c r="G9" s="53">
        <v>445333317233</v>
      </c>
      <c r="H9" s="51"/>
      <c r="I9" s="53">
        <v>7242922869</v>
      </c>
      <c r="J9" s="51"/>
      <c r="K9" s="53">
        <v>89638966</v>
      </c>
      <c r="L9" s="51"/>
      <c r="M9" s="53">
        <v>1659893235942</v>
      </c>
      <c r="N9" s="51"/>
      <c r="O9" s="53">
        <v>1647651088989</v>
      </c>
      <c r="P9" s="51"/>
      <c r="Q9" s="53">
        <v>12242146953</v>
      </c>
      <c r="R9" s="53"/>
      <c r="U9" s="32"/>
    </row>
    <row r="10" spans="1:21" ht="30" customHeight="1">
      <c r="A10" s="74" t="s">
        <v>16</v>
      </c>
      <c r="B10" s="51"/>
      <c r="C10" s="53">
        <v>9840280</v>
      </c>
      <c r="D10" s="51"/>
      <c r="E10" s="53">
        <v>63842366035</v>
      </c>
      <c r="F10" s="51"/>
      <c r="G10" s="53">
        <v>58050913531</v>
      </c>
      <c r="H10" s="51"/>
      <c r="I10" s="53">
        <v>5791452504</v>
      </c>
      <c r="J10" s="51"/>
      <c r="K10" s="53">
        <v>9840280</v>
      </c>
      <c r="L10" s="51"/>
      <c r="M10" s="53">
        <v>63842366035</v>
      </c>
      <c r="N10" s="51"/>
      <c r="O10" s="53">
        <v>58050913531</v>
      </c>
      <c r="P10" s="51"/>
      <c r="Q10" s="53">
        <v>5791452504</v>
      </c>
      <c r="R10" s="53"/>
      <c r="U10" s="32"/>
    </row>
    <row r="11" spans="1:21" ht="30" customHeight="1">
      <c r="A11" s="74" t="s">
        <v>32</v>
      </c>
      <c r="B11" s="51"/>
      <c r="C11" s="53">
        <v>1038744</v>
      </c>
      <c r="D11" s="51"/>
      <c r="E11" s="53">
        <v>25257594617</v>
      </c>
      <c r="F11" s="51"/>
      <c r="G11" s="53">
        <v>24999983486</v>
      </c>
      <c r="H11" s="51"/>
      <c r="I11" s="53">
        <v>257611131</v>
      </c>
      <c r="J11" s="51"/>
      <c r="K11" s="53">
        <v>1038744</v>
      </c>
      <c r="L11" s="51"/>
      <c r="M11" s="53">
        <v>25257594617</v>
      </c>
      <c r="N11" s="51"/>
      <c r="O11" s="53">
        <v>24999983486</v>
      </c>
      <c r="P11" s="51"/>
      <c r="Q11" s="53">
        <v>257611131</v>
      </c>
      <c r="R11" s="53"/>
      <c r="U11" s="32"/>
    </row>
    <row r="12" spans="1:21" ht="30" customHeight="1">
      <c r="A12" s="74" t="s">
        <v>27</v>
      </c>
      <c r="B12" s="51"/>
      <c r="C12" s="53">
        <v>76140</v>
      </c>
      <c r="D12" s="51"/>
      <c r="E12" s="53">
        <v>1236753940</v>
      </c>
      <c r="F12" s="51"/>
      <c r="G12" s="53">
        <v>1192306747</v>
      </c>
      <c r="H12" s="51"/>
      <c r="I12" s="53">
        <v>44447193</v>
      </c>
      <c r="J12" s="51"/>
      <c r="K12" s="53">
        <v>379934</v>
      </c>
      <c r="L12" s="51"/>
      <c r="M12" s="53">
        <v>5748291863</v>
      </c>
      <c r="N12" s="51"/>
      <c r="O12" s="53">
        <v>5273013862</v>
      </c>
      <c r="P12" s="51"/>
      <c r="Q12" s="53">
        <v>475278001</v>
      </c>
      <c r="R12" s="53"/>
      <c r="U12" s="32"/>
    </row>
    <row r="13" spans="1:21" ht="30" customHeight="1">
      <c r="A13" s="74" t="s">
        <v>29</v>
      </c>
      <c r="B13" s="51"/>
      <c r="C13" s="53">
        <v>36608225</v>
      </c>
      <c r="D13" s="51"/>
      <c r="E13" s="53">
        <v>410250054416</v>
      </c>
      <c r="F13" s="51"/>
      <c r="G13" s="53">
        <v>409333571221</v>
      </c>
      <c r="H13" s="51"/>
      <c r="I13" s="53">
        <v>916483195</v>
      </c>
      <c r="J13" s="51"/>
      <c r="K13" s="53">
        <v>150116907</v>
      </c>
      <c r="L13" s="51"/>
      <c r="M13" s="53">
        <v>1624013647119</v>
      </c>
      <c r="N13" s="51"/>
      <c r="O13" s="53">
        <v>1621159614612</v>
      </c>
      <c r="P13" s="51"/>
      <c r="Q13" s="53">
        <v>2854032507</v>
      </c>
      <c r="R13" s="53"/>
      <c r="U13" s="32"/>
    </row>
    <row r="14" spans="1:21" ht="30" customHeight="1">
      <c r="A14" s="74" t="s">
        <v>15</v>
      </c>
      <c r="B14" s="51"/>
      <c r="C14" s="53">
        <v>400000</v>
      </c>
      <c r="D14" s="51"/>
      <c r="E14" s="53">
        <v>2604019446</v>
      </c>
      <c r="F14" s="51"/>
      <c r="G14" s="53">
        <v>1023339476</v>
      </c>
      <c r="H14" s="51"/>
      <c r="I14" s="53">
        <v>1580679970</v>
      </c>
      <c r="J14" s="51"/>
      <c r="K14" s="53">
        <v>1047000</v>
      </c>
      <c r="L14" s="51"/>
      <c r="M14" s="53">
        <v>8212214020</v>
      </c>
      <c r="N14" s="51"/>
      <c r="O14" s="53">
        <v>3667429657</v>
      </c>
      <c r="P14" s="51"/>
      <c r="Q14" s="53">
        <v>4544784363</v>
      </c>
      <c r="R14" s="53"/>
      <c r="U14" s="32"/>
    </row>
    <row r="15" spans="1:21" ht="30" customHeight="1">
      <c r="A15" s="74" t="s">
        <v>30</v>
      </c>
      <c r="B15" s="51"/>
      <c r="C15" s="53">
        <v>149416189</v>
      </c>
      <c r="D15" s="51"/>
      <c r="E15" s="53">
        <v>1728208251928</v>
      </c>
      <c r="F15" s="51"/>
      <c r="G15" s="53">
        <v>1724187219660</v>
      </c>
      <c r="H15" s="51"/>
      <c r="I15" s="53">
        <v>4021032268</v>
      </c>
      <c r="J15" s="51"/>
      <c r="K15" s="53">
        <v>207427082</v>
      </c>
      <c r="L15" s="51"/>
      <c r="M15" s="53">
        <v>2305742529189</v>
      </c>
      <c r="N15" s="51"/>
      <c r="O15" s="53">
        <v>2303635218448</v>
      </c>
      <c r="P15" s="51"/>
      <c r="Q15" s="53">
        <v>2107310741</v>
      </c>
      <c r="R15" s="53"/>
      <c r="U15" s="32"/>
    </row>
    <row r="16" spans="1:21" ht="30" customHeight="1">
      <c r="A16" s="74" t="s">
        <v>23</v>
      </c>
      <c r="B16" s="51"/>
      <c r="C16" s="53">
        <v>517121971</v>
      </c>
      <c r="D16" s="51"/>
      <c r="E16" s="53">
        <v>7233777700956</v>
      </c>
      <c r="F16" s="51"/>
      <c r="G16" s="53">
        <v>7231495687434</v>
      </c>
      <c r="H16" s="51"/>
      <c r="I16" s="53">
        <v>2282013522</v>
      </c>
      <c r="J16" s="51"/>
      <c r="K16" s="53">
        <v>3055995751</v>
      </c>
      <c r="L16" s="51"/>
      <c r="M16" s="53">
        <v>39397000699793</v>
      </c>
      <c r="N16" s="51"/>
      <c r="O16" s="53">
        <v>39379292719185</v>
      </c>
      <c r="P16" s="51"/>
      <c r="Q16" s="53">
        <v>17707980608</v>
      </c>
      <c r="R16" s="53"/>
      <c r="U16" s="32"/>
    </row>
    <row r="17" spans="1:21" ht="30" customHeight="1">
      <c r="A17" s="93" t="s">
        <v>24</v>
      </c>
      <c r="B17" s="51"/>
      <c r="C17" s="55">
        <v>32102397</v>
      </c>
      <c r="D17" s="51"/>
      <c r="E17" s="55">
        <v>437285325004</v>
      </c>
      <c r="F17" s="51"/>
      <c r="G17" s="55">
        <v>435873525488</v>
      </c>
      <c r="H17" s="51"/>
      <c r="I17" s="55">
        <v>1411799516</v>
      </c>
      <c r="J17" s="51"/>
      <c r="K17" s="55">
        <v>462534160</v>
      </c>
      <c r="L17" s="51"/>
      <c r="M17" s="55">
        <v>5618388293126</v>
      </c>
      <c r="N17" s="51"/>
      <c r="O17" s="55">
        <v>5605518347659</v>
      </c>
      <c r="P17" s="51"/>
      <c r="Q17" s="55">
        <v>12869945467</v>
      </c>
      <c r="R17" s="53"/>
      <c r="U17" s="32"/>
    </row>
    <row r="18" spans="1:21" ht="30" customHeight="1">
      <c r="A18" s="89" t="s">
        <v>17</v>
      </c>
      <c r="B18" s="51"/>
      <c r="C18" s="57">
        <f>SUM(C8:C17)</f>
        <v>768790418</v>
      </c>
      <c r="D18" s="51"/>
      <c r="E18" s="57">
        <f>SUM(E8:E17)</f>
        <v>10380079552532</v>
      </c>
      <c r="F18" s="51"/>
      <c r="G18" s="57">
        <f>SUM(G8:G17)</f>
        <v>10356490657536</v>
      </c>
      <c r="H18" s="51"/>
      <c r="I18" s="57">
        <f>SUM(I8:I17)</f>
        <v>23588894996</v>
      </c>
      <c r="J18" s="51"/>
      <c r="K18" s="57">
        <f>SUM(K8:K17)</f>
        <v>3979184570</v>
      </c>
      <c r="L18" s="51"/>
      <c r="M18" s="57">
        <f>SUM(M8:M17)</f>
        <v>50741836925597</v>
      </c>
      <c r="N18" s="51"/>
      <c r="O18" s="57">
        <f>SUM(O8:O17)</f>
        <v>50682798567732</v>
      </c>
      <c r="P18" s="51"/>
      <c r="Q18" s="57">
        <f>SUM(Q8:Q17)</f>
        <v>59038357865</v>
      </c>
      <c r="R18" s="53"/>
    </row>
    <row r="19" spans="1:21" ht="13.5" thickTop="1"/>
    <row r="20" spans="1:21">
      <c r="T20" s="32"/>
    </row>
    <row r="21" spans="1:21">
      <c r="T21" s="32"/>
    </row>
  </sheetData>
  <mergeCells count="7">
    <mergeCell ref="A1:Q1"/>
    <mergeCell ref="A2:R2"/>
    <mergeCell ref="A3:R3"/>
    <mergeCell ref="A5:R5"/>
    <mergeCell ref="A6:A7"/>
    <mergeCell ref="C6:I6"/>
    <mergeCell ref="K6:R6"/>
  </mergeCells>
  <pageMargins left="0.39" right="0.39" top="0.39" bottom="0.39" header="0" footer="0"/>
  <pageSetup scale="6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39997558519241921"/>
    <pageSetUpPr fitToPage="1"/>
  </sheetPr>
  <dimension ref="A1:AB21"/>
  <sheetViews>
    <sheetView rightToLeft="1" view="pageBreakPreview" zoomScaleNormal="100" zoomScaleSheetLayoutView="100" workbookViewId="0">
      <selection activeCell="A18" sqref="A18"/>
    </sheetView>
  </sheetViews>
  <sheetFormatPr defaultRowHeight="12.75"/>
  <cols>
    <col min="1" max="1" width="40.28515625" customWidth="1"/>
    <col min="2" max="2" width="1.28515625" customWidth="1"/>
    <col min="3" max="3" width="11.85546875" bestFit="1" customWidth="1"/>
    <col min="4" max="4" width="1.42578125" customWidth="1"/>
    <col min="5" max="5" width="17.7109375" bestFit="1" customWidth="1"/>
    <col min="6" max="6" width="1.28515625" customWidth="1"/>
    <col min="7" max="7" width="16.140625" bestFit="1" customWidth="1"/>
    <col min="8" max="8" width="1.28515625" customWidth="1"/>
    <col min="9" max="9" width="26.28515625" bestFit="1" customWidth="1"/>
    <col min="10" max="10" width="1.28515625" customWidth="1"/>
    <col min="11" max="11" width="11.85546875" bestFit="1" customWidth="1"/>
    <col min="12" max="12" width="1.28515625" customWidth="1"/>
    <col min="13" max="13" width="17.7109375" bestFit="1" customWidth="1"/>
    <col min="14" max="14" width="1.28515625" customWidth="1"/>
    <col min="15" max="15" width="16" bestFit="1" customWidth="1"/>
    <col min="16" max="16" width="1.28515625" customWidth="1"/>
    <col min="17" max="17" width="15.85546875" bestFit="1" customWidth="1"/>
    <col min="18" max="18" width="1.28515625" customWidth="1"/>
    <col min="19" max="19" width="0.28515625" customWidth="1"/>
    <col min="21" max="21" width="14.42578125" bestFit="1" customWidth="1"/>
    <col min="24" max="24" width="14.85546875" bestFit="1" customWidth="1"/>
    <col min="26" max="26" width="11.140625" bestFit="1" customWidth="1"/>
    <col min="27" max="27" width="16.42578125" bestFit="1" customWidth="1"/>
  </cols>
  <sheetData>
    <row r="1" spans="1:28" ht="29.1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28" ht="21.75" customHeight="1">
      <c r="A2" s="41" t="s">
        <v>41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28" ht="21.75" customHeight="1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28" ht="14.45" customHeight="1"/>
    <row r="5" spans="1:28" ht="30.75" customHeight="1">
      <c r="A5" s="42" t="s">
        <v>73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28" ht="31.5" customHeight="1">
      <c r="A6" s="44" t="s">
        <v>42</v>
      </c>
      <c r="B6" s="6"/>
      <c r="C6" s="44" t="s">
        <v>69</v>
      </c>
      <c r="D6" s="44"/>
      <c r="E6" s="44"/>
      <c r="F6" s="44"/>
      <c r="G6" s="44"/>
      <c r="H6" s="44"/>
      <c r="I6" s="44"/>
      <c r="J6" s="6"/>
      <c r="K6" s="44" t="s">
        <v>122</v>
      </c>
      <c r="L6" s="44"/>
      <c r="M6" s="44"/>
      <c r="N6" s="44"/>
      <c r="O6" s="44"/>
      <c r="P6" s="44"/>
      <c r="Q6" s="44"/>
      <c r="R6" s="45"/>
    </row>
    <row r="7" spans="1:28" ht="42">
      <c r="A7" s="44"/>
      <c r="B7" s="6"/>
      <c r="C7" s="5" t="s">
        <v>9</v>
      </c>
      <c r="D7" s="7"/>
      <c r="E7" s="5" t="s">
        <v>11</v>
      </c>
      <c r="F7" s="7"/>
      <c r="G7" s="5" t="s">
        <v>63</v>
      </c>
      <c r="H7" s="7"/>
      <c r="I7" s="5" t="s">
        <v>65</v>
      </c>
      <c r="J7" s="6"/>
      <c r="K7" s="5" t="s">
        <v>9</v>
      </c>
      <c r="L7" s="7"/>
      <c r="M7" s="5" t="s">
        <v>11</v>
      </c>
      <c r="N7" s="7"/>
      <c r="O7" s="5" t="s">
        <v>63</v>
      </c>
      <c r="P7" s="7"/>
      <c r="Q7" s="5" t="s">
        <v>65</v>
      </c>
      <c r="R7" s="30"/>
      <c r="U7" s="68"/>
      <c r="V7" s="68"/>
      <c r="W7" s="68"/>
      <c r="X7" s="69"/>
      <c r="Y7" s="68"/>
      <c r="Z7" s="69"/>
      <c r="AA7" s="68"/>
      <c r="AB7" s="68"/>
    </row>
    <row r="8" spans="1:28" ht="31.5" customHeight="1">
      <c r="A8" s="8" t="s">
        <v>26</v>
      </c>
      <c r="B8" s="6"/>
      <c r="C8" s="50">
        <v>1877514</v>
      </c>
      <c r="D8" s="51"/>
      <c r="E8" s="50">
        <v>39328330630</v>
      </c>
      <c r="F8" s="51"/>
      <c r="G8" s="50">
        <v>43587239183</v>
      </c>
      <c r="H8" s="51"/>
      <c r="I8" s="60">
        <f>E8-G8</f>
        <v>-4258908553</v>
      </c>
      <c r="J8" s="51"/>
      <c r="K8" s="50">
        <v>1877514</v>
      </c>
      <c r="L8" s="51"/>
      <c r="M8" s="50">
        <v>39328330630</v>
      </c>
      <c r="N8" s="51"/>
      <c r="O8" s="50">
        <v>40198634823</v>
      </c>
      <c r="P8" s="51"/>
      <c r="Q8" s="60">
        <v>-870304192</v>
      </c>
      <c r="R8" s="12"/>
      <c r="U8" s="70"/>
      <c r="V8" s="68"/>
      <c r="W8" s="68"/>
      <c r="X8" s="71"/>
      <c r="Y8" s="68"/>
      <c r="Z8" s="71"/>
      <c r="AA8" s="70"/>
      <c r="AB8" s="68"/>
    </row>
    <row r="9" spans="1:28" ht="31.5" customHeight="1">
      <c r="A9" s="17" t="s">
        <v>16</v>
      </c>
      <c r="B9" s="6"/>
      <c r="C9" s="53">
        <v>88258468</v>
      </c>
      <c r="D9" s="51"/>
      <c r="E9" s="53">
        <v>605874860046</v>
      </c>
      <c r="F9" s="51"/>
      <c r="G9" s="53">
        <v>526332740250</v>
      </c>
      <c r="H9" s="51"/>
      <c r="I9" s="61">
        <f>E9-G9</f>
        <v>79542119796</v>
      </c>
      <c r="J9" s="51"/>
      <c r="K9" s="53">
        <v>88258468</v>
      </c>
      <c r="L9" s="51"/>
      <c r="M9" s="53">
        <v>605874860046</v>
      </c>
      <c r="N9" s="51"/>
      <c r="O9" s="53">
        <v>526332740250</v>
      </c>
      <c r="P9" s="51"/>
      <c r="Q9" s="61">
        <v>79542119796</v>
      </c>
      <c r="R9" s="12"/>
      <c r="U9" s="70"/>
      <c r="V9" s="68"/>
      <c r="W9" s="68"/>
      <c r="X9" s="71"/>
      <c r="Y9" s="68"/>
      <c r="Z9" s="71"/>
      <c r="AA9" s="70"/>
      <c r="AB9" s="68"/>
    </row>
    <row r="10" spans="1:28" ht="31.5" customHeight="1">
      <c r="A10" s="17" t="s">
        <v>25</v>
      </c>
      <c r="B10" s="6"/>
      <c r="C10" s="53">
        <v>1</v>
      </c>
      <c r="D10" s="51"/>
      <c r="E10" s="53">
        <v>12849</v>
      </c>
      <c r="F10" s="51"/>
      <c r="G10" s="53">
        <v>12517</v>
      </c>
      <c r="H10" s="51"/>
      <c r="I10" s="61">
        <f t="shared" ref="I10:I17" si="0">E10-G10</f>
        <v>332</v>
      </c>
      <c r="J10" s="51"/>
      <c r="K10" s="53">
        <v>1</v>
      </c>
      <c r="L10" s="51"/>
      <c r="M10" s="53">
        <v>12849</v>
      </c>
      <c r="N10" s="51"/>
      <c r="O10" s="53">
        <v>10651</v>
      </c>
      <c r="P10" s="51"/>
      <c r="Q10" s="61">
        <v>2198</v>
      </c>
      <c r="R10" s="12"/>
      <c r="U10" s="70"/>
      <c r="V10" s="68"/>
      <c r="W10" s="68"/>
      <c r="X10" s="71"/>
      <c r="Y10" s="68"/>
      <c r="Z10" s="72"/>
      <c r="AA10" s="70"/>
      <c r="AB10" s="68"/>
    </row>
    <row r="11" spans="1:28" ht="31.5" customHeight="1">
      <c r="A11" s="17" t="s">
        <v>27</v>
      </c>
      <c r="B11" s="6"/>
      <c r="C11" s="53">
        <v>310160</v>
      </c>
      <c r="D11" s="51"/>
      <c r="E11" s="53">
        <v>5064583332</v>
      </c>
      <c r="F11" s="51"/>
      <c r="G11" s="53">
        <v>4972728243</v>
      </c>
      <c r="H11" s="51"/>
      <c r="I11" s="61">
        <f t="shared" si="0"/>
        <v>91855089</v>
      </c>
      <c r="J11" s="51"/>
      <c r="K11" s="53">
        <v>310160</v>
      </c>
      <c r="L11" s="51"/>
      <c r="M11" s="53">
        <v>5064583332</v>
      </c>
      <c r="N11" s="51"/>
      <c r="O11" s="53">
        <v>4856919637</v>
      </c>
      <c r="P11" s="51"/>
      <c r="Q11" s="61">
        <v>207663695</v>
      </c>
      <c r="R11" s="12"/>
      <c r="U11" s="70"/>
      <c r="V11" s="68"/>
      <c r="W11" s="68"/>
      <c r="X11" s="71"/>
      <c r="Y11" s="68"/>
      <c r="Z11" s="71"/>
      <c r="AA11" s="70"/>
      <c r="AB11" s="68"/>
    </row>
    <row r="12" spans="1:28" ht="31.5" customHeight="1">
      <c r="A12" s="17" t="s">
        <v>29</v>
      </c>
      <c r="B12" s="6"/>
      <c r="C12" s="53">
        <v>2380649</v>
      </c>
      <c r="D12" s="51"/>
      <c r="E12" s="53">
        <v>27155044790</v>
      </c>
      <c r="F12" s="51"/>
      <c r="G12" s="53">
        <v>27012002276</v>
      </c>
      <c r="H12" s="51"/>
      <c r="I12" s="61">
        <f t="shared" si="0"/>
        <v>143042514</v>
      </c>
      <c r="J12" s="51"/>
      <c r="K12" s="53">
        <v>2380649</v>
      </c>
      <c r="L12" s="51"/>
      <c r="M12" s="53">
        <v>27155044790</v>
      </c>
      <c r="N12" s="51"/>
      <c r="O12" s="53">
        <v>26962865515</v>
      </c>
      <c r="P12" s="51"/>
      <c r="Q12" s="61">
        <v>192179275</v>
      </c>
      <c r="R12" s="12"/>
      <c r="U12" s="70"/>
      <c r="V12" s="68"/>
      <c r="W12" s="68"/>
      <c r="X12" s="71"/>
      <c r="Y12" s="68"/>
      <c r="Z12" s="71"/>
      <c r="AA12" s="70"/>
      <c r="AB12" s="68"/>
    </row>
    <row r="13" spans="1:28" ht="31.5" customHeight="1">
      <c r="A13" s="17" t="s">
        <v>15</v>
      </c>
      <c r="B13" s="6"/>
      <c r="C13" s="53">
        <v>28431177</v>
      </c>
      <c r="D13" s="51"/>
      <c r="E13" s="53">
        <v>157673109645</v>
      </c>
      <c r="F13" s="51"/>
      <c r="G13" s="53">
        <v>173443103457</v>
      </c>
      <c r="H13" s="51"/>
      <c r="I13" s="61">
        <f t="shared" si="0"/>
        <v>-15769993812</v>
      </c>
      <c r="J13" s="51"/>
      <c r="K13" s="53">
        <v>28431177</v>
      </c>
      <c r="L13" s="51"/>
      <c r="M13" s="53">
        <v>157673109645</v>
      </c>
      <c r="N13" s="51"/>
      <c r="O13" s="53">
        <v>73461615757</v>
      </c>
      <c r="P13" s="51"/>
      <c r="Q13" s="61">
        <v>84211493888</v>
      </c>
      <c r="R13" s="12"/>
      <c r="U13" s="70"/>
      <c r="V13" s="68"/>
      <c r="W13" s="68"/>
      <c r="X13" s="71"/>
      <c r="Y13" s="68"/>
      <c r="Z13" s="71"/>
      <c r="AA13" s="70"/>
      <c r="AB13" s="68"/>
    </row>
    <row r="14" spans="1:28" ht="31.5" customHeight="1">
      <c r="A14" s="17" t="s">
        <v>28</v>
      </c>
      <c r="B14" s="6"/>
      <c r="C14" s="53">
        <v>75899</v>
      </c>
      <c r="D14" s="51"/>
      <c r="E14" s="53">
        <v>2092370733</v>
      </c>
      <c r="F14" s="51"/>
      <c r="G14" s="53">
        <v>2041918496</v>
      </c>
      <c r="H14" s="51"/>
      <c r="I14" s="61">
        <f t="shared" si="0"/>
        <v>50452237</v>
      </c>
      <c r="J14" s="51"/>
      <c r="K14" s="53">
        <v>75899</v>
      </c>
      <c r="L14" s="51"/>
      <c r="M14" s="53">
        <v>2092370733</v>
      </c>
      <c r="N14" s="51"/>
      <c r="O14" s="53">
        <v>1976445602</v>
      </c>
      <c r="P14" s="51"/>
      <c r="Q14" s="61">
        <v>115925131</v>
      </c>
      <c r="R14" s="12"/>
      <c r="U14" s="70"/>
      <c r="V14" s="68"/>
      <c r="W14" s="68"/>
      <c r="X14" s="71"/>
      <c r="Y14" s="68"/>
      <c r="Z14" s="71"/>
      <c r="AA14" s="70"/>
      <c r="AB14" s="68"/>
    </row>
    <row r="15" spans="1:28" ht="31.5" customHeight="1">
      <c r="A15" s="17" t="s">
        <v>30</v>
      </c>
      <c r="B15" s="6"/>
      <c r="C15" s="53">
        <v>3686873</v>
      </c>
      <c r="D15" s="51"/>
      <c r="E15" s="53">
        <v>43671696812</v>
      </c>
      <c r="F15" s="51"/>
      <c r="G15" s="53">
        <v>44514778861</v>
      </c>
      <c r="H15" s="51"/>
      <c r="I15" s="61">
        <f t="shared" si="0"/>
        <v>-843082049</v>
      </c>
      <c r="J15" s="51"/>
      <c r="K15" s="53">
        <v>3686873</v>
      </c>
      <c r="L15" s="51"/>
      <c r="M15" s="53">
        <v>43671696812</v>
      </c>
      <c r="N15" s="51"/>
      <c r="O15" s="53">
        <v>44072250314</v>
      </c>
      <c r="P15" s="51"/>
      <c r="Q15" s="61">
        <v>-400553501</v>
      </c>
      <c r="R15" s="12"/>
      <c r="U15" s="70"/>
      <c r="V15" s="68"/>
      <c r="W15" s="68"/>
      <c r="X15" s="71"/>
      <c r="Y15" s="68"/>
      <c r="Z15" s="71"/>
      <c r="AA15" s="70"/>
      <c r="AB15" s="68"/>
    </row>
    <row r="16" spans="1:28" ht="31.5" customHeight="1">
      <c r="A16" s="17" t="s">
        <v>23</v>
      </c>
      <c r="B16" s="6"/>
      <c r="C16" s="53">
        <v>5409711</v>
      </c>
      <c r="D16" s="51"/>
      <c r="E16" s="53">
        <v>76652730284</v>
      </c>
      <c r="F16" s="51"/>
      <c r="G16" s="53">
        <v>76685117802</v>
      </c>
      <c r="H16" s="51"/>
      <c r="I16" s="61">
        <f t="shared" si="0"/>
        <v>-32387518</v>
      </c>
      <c r="J16" s="51"/>
      <c r="K16" s="53">
        <v>5409711</v>
      </c>
      <c r="L16" s="51"/>
      <c r="M16" s="53">
        <v>76652730284</v>
      </c>
      <c r="N16" s="51"/>
      <c r="O16" s="53">
        <v>76522769157</v>
      </c>
      <c r="P16" s="51"/>
      <c r="Q16" s="61">
        <v>129961127</v>
      </c>
      <c r="R16" s="12"/>
      <c r="U16" s="70"/>
      <c r="V16" s="68"/>
      <c r="W16" s="68"/>
      <c r="X16" s="71"/>
      <c r="Y16" s="68"/>
      <c r="Z16" s="71"/>
      <c r="AA16" s="70"/>
      <c r="AB16" s="68"/>
    </row>
    <row r="17" spans="1:28" ht="31.5" customHeight="1">
      <c r="A17" s="11" t="s">
        <v>24</v>
      </c>
      <c r="B17" s="6"/>
      <c r="C17" s="55">
        <v>4938515</v>
      </c>
      <c r="D17" s="51"/>
      <c r="E17" s="55">
        <v>65337888700</v>
      </c>
      <c r="F17" s="51"/>
      <c r="G17" s="55">
        <v>69080231741</v>
      </c>
      <c r="H17" s="51"/>
      <c r="I17" s="61">
        <f t="shared" si="0"/>
        <v>-3742343041</v>
      </c>
      <c r="J17" s="51"/>
      <c r="K17" s="55">
        <v>4938515</v>
      </c>
      <c r="L17" s="51"/>
      <c r="M17" s="55">
        <v>65337888700</v>
      </c>
      <c r="N17" s="51"/>
      <c r="O17" s="55">
        <v>67073210581</v>
      </c>
      <c r="P17" s="51"/>
      <c r="Q17" s="62">
        <v>-1735321880</v>
      </c>
      <c r="R17" s="12"/>
      <c r="U17" s="70"/>
      <c r="V17" s="68"/>
      <c r="W17" s="68"/>
      <c r="X17" s="73"/>
      <c r="Y17" s="68"/>
      <c r="Z17" s="71"/>
      <c r="AA17" s="70"/>
      <c r="AB17" s="68"/>
    </row>
    <row r="18" spans="1:28" ht="31.5" customHeight="1" thickBot="1">
      <c r="A18" s="4" t="s">
        <v>17</v>
      </c>
      <c r="B18" s="6"/>
      <c r="C18" s="57"/>
      <c r="D18" s="51"/>
      <c r="E18" s="57">
        <f>SUM(E8:E17)</f>
        <v>1022850627821</v>
      </c>
      <c r="F18" s="51"/>
      <c r="G18" s="57">
        <f>SUM(G8:G17)</f>
        <v>967669872826</v>
      </c>
      <c r="H18" s="51"/>
      <c r="I18" s="57">
        <f>SUM(I8:I17)</f>
        <v>55180754995</v>
      </c>
      <c r="J18" s="51"/>
      <c r="K18" s="57"/>
      <c r="L18" s="51"/>
      <c r="M18" s="57">
        <f>SUM(M8:M17)</f>
        <v>1022850627821</v>
      </c>
      <c r="N18" s="51"/>
      <c r="O18" s="57">
        <f>SUM(O8:O17)</f>
        <v>861457462287</v>
      </c>
      <c r="P18" s="51"/>
      <c r="Q18" s="57">
        <f>SUM(Q8:Q17)</f>
        <v>161393165537</v>
      </c>
      <c r="R18" s="12"/>
      <c r="U18" s="70"/>
      <c r="V18" s="68"/>
      <c r="W18" s="68"/>
      <c r="X18" s="68"/>
      <c r="Y18" s="68"/>
      <c r="Z18" s="71"/>
      <c r="AA18" s="70"/>
      <c r="AB18" s="68"/>
    </row>
    <row r="19" spans="1:28" ht="13.5" thickTop="1">
      <c r="U19" s="73"/>
      <c r="V19" s="68"/>
      <c r="W19" s="68"/>
      <c r="X19" s="68"/>
      <c r="Y19" s="68"/>
      <c r="Z19" s="68"/>
      <c r="AA19" s="70"/>
      <c r="AB19" s="68"/>
    </row>
    <row r="20" spans="1:28">
      <c r="U20" s="70"/>
      <c r="V20" s="68"/>
      <c r="W20" s="68"/>
      <c r="X20" s="68"/>
      <c r="Y20" s="68"/>
      <c r="Z20" s="68"/>
      <c r="AA20" s="68"/>
      <c r="AB20" s="68"/>
    </row>
    <row r="21" spans="1:28">
      <c r="U21" s="68"/>
      <c r="V21" s="68"/>
      <c r="W21" s="68"/>
      <c r="X21" s="68"/>
      <c r="Y21" s="68"/>
      <c r="Z21" s="68"/>
      <c r="AA21" s="68"/>
      <c r="AB21" s="68"/>
    </row>
  </sheetData>
  <mergeCells count="7">
    <mergeCell ref="A1:Q1"/>
    <mergeCell ref="A2:R2"/>
    <mergeCell ref="A3:R3"/>
    <mergeCell ref="A5:R5"/>
    <mergeCell ref="A6:A7"/>
    <mergeCell ref="C6:I6"/>
    <mergeCell ref="K6:R6"/>
  </mergeCells>
  <pageMargins left="0.39" right="0.39" top="0.39" bottom="0.39" header="0" footer="0"/>
  <pageSetup scale="7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  <pageSetUpPr fitToPage="1"/>
  </sheetPr>
  <dimension ref="A1:J18"/>
  <sheetViews>
    <sheetView rightToLeft="1" view="pageBreakPreview" zoomScaleNormal="100" zoomScaleSheetLayoutView="100" workbookViewId="0">
      <selection activeCell="A12" sqref="A12:B12"/>
    </sheetView>
  </sheetViews>
  <sheetFormatPr defaultRowHeight="12.75"/>
  <cols>
    <col min="1" max="1" width="2.5703125" customWidth="1"/>
    <col min="2" max="2" width="52.7109375" customWidth="1"/>
    <col min="3" max="3" width="1.28515625" customWidth="1"/>
    <col min="4" max="4" width="11.7109375" customWidth="1"/>
    <col min="5" max="5" width="1.28515625" customWidth="1"/>
    <col min="6" max="6" width="15" bestFit="1" customWidth="1"/>
    <col min="7" max="7" width="1.28515625" customWidth="1"/>
    <col min="8" max="8" width="17.28515625" bestFit="1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21.75" customHeight="1">
      <c r="A2" s="41" t="s">
        <v>41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21.75" customHeight="1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4.45" customHeight="1"/>
    <row r="5" spans="1:10" ht="29.1" customHeight="1">
      <c r="A5" s="42" t="s">
        <v>74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4.4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 ht="28.5" customHeight="1">
      <c r="A7" s="44" t="s">
        <v>42</v>
      </c>
      <c r="B7" s="44"/>
      <c r="C7" s="6"/>
      <c r="D7" s="2" t="s">
        <v>43</v>
      </c>
      <c r="E7" s="6"/>
      <c r="F7" s="2" t="s">
        <v>34</v>
      </c>
      <c r="G7" s="6"/>
      <c r="H7" s="2" t="s">
        <v>44</v>
      </c>
      <c r="I7" s="6"/>
      <c r="J7" s="2" t="s">
        <v>45</v>
      </c>
    </row>
    <row r="8" spans="1:10" ht="28.5" customHeight="1">
      <c r="A8" s="46" t="s">
        <v>46</v>
      </c>
      <c r="B8" s="46"/>
      <c r="C8" s="6"/>
      <c r="D8" s="94" t="s">
        <v>134</v>
      </c>
      <c r="E8" s="6"/>
      <c r="F8" s="9">
        <f>'درآمد سرمایه گذاری در سهام'!I11</f>
        <v>71095508892</v>
      </c>
      <c r="G8" s="6"/>
      <c r="H8" s="10">
        <f>(F8/F$12)*100</f>
        <v>89.644189667282589</v>
      </c>
      <c r="I8" s="6"/>
      <c r="J8" s="10">
        <v>5.01</v>
      </c>
    </row>
    <row r="9" spans="1:10" ht="28.5" customHeight="1">
      <c r="A9" s="49" t="s">
        <v>47</v>
      </c>
      <c r="B9" s="49"/>
      <c r="C9" s="6"/>
      <c r="D9" s="95" t="s">
        <v>48</v>
      </c>
      <c r="E9" s="6"/>
      <c r="F9" s="12">
        <f>'درآمد سرمایه گذاری در صندوق'!H19</f>
        <v>7625391537</v>
      </c>
      <c r="G9" s="6"/>
      <c r="H9" s="18">
        <f>(F9/F$12)*100</f>
        <v>9.6148414419330255</v>
      </c>
      <c r="I9" s="6"/>
      <c r="J9" s="18">
        <v>0.54</v>
      </c>
    </row>
    <row r="10" spans="1:10" ht="28.5" customHeight="1">
      <c r="A10" s="49" t="s">
        <v>49</v>
      </c>
      <c r="B10" s="49"/>
      <c r="C10" s="6"/>
      <c r="D10" s="95" t="s">
        <v>135</v>
      </c>
      <c r="E10" s="6"/>
      <c r="F10" s="12">
        <f>'درآمد سپرده بانکی'!D18</f>
        <v>500502806</v>
      </c>
      <c r="G10" s="6"/>
      <c r="H10" s="18">
        <f>(F10/F$12)*100</f>
        <v>0.63108302014165352</v>
      </c>
      <c r="I10" s="6"/>
      <c r="J10" s="18">
        <v>0.04</v>
      </c>
    </row>
    <row r="11" spans="1:10" ht="28.5" customHeight="1">
      <c r="A11" s="47" t="s">
        <v>50</v>
      </c>
      <c r="B11" s="47"/>
      <c r="C11" s="6"/>
      <c r="D11" s="96" t="s">
        <v>136</v>
      </c>
      <c r="E11" s="6"/>
      <c r="F11" s="13">
        <v>87148893</v>
      </c>
      <c r="G11" s="6"/>
      <c r="H11" s="14">
        <f>(F11/F$12)*100</f>
        <v>0.10988587064273483</v>
      </c>
      <c r="I11" s="6"/>
      <c r="J11" s="14">
        <v>0.01</v>
      </c>
    </row>
    <row r="12" spans="1:10" ht="28.5" customHeight="1">
      <c r="A12" s="43" t="s">
        <v>17</v>
      </c>
      <c r="B12" s="43"/>
      <c r="C12" s="6"/>
      <c r="D12" s="15"/>
      <c r="E12" s="6"/>
      <c r="F12" s="15">
        <f>SUM(F8:F11)</f>
        <v>79308552128</v>
      </c>
      <c r="G12" s="6"/>
      <c r="H12" s="15">
        <f>SUM(H8:H11)</f>
        <v>100</v>
      </c>
      <c r="I12" s="6"/>
      <c r="J12" s="16">
        <f>SUM(J8:J11)</f>
        <v>5.6</v>
      </c>
    </row>
    <row r="16" spans="1:10">
      <c r="J16" s="32"/>
    </row>
    <row r="18" spans="6:6" ht="14.25">
      <c r="F18" s="40"/>
    </row>
  </sheetData>
  <mergeCells count="10">
    <mergeCell ref="A12:B12"/>
    <mergeCell ref="A8:B8"/>
    <mergeCell ref="A9:B9"/>
    <mergeCell ref="A10:B10"/>
    <mergeCell ref="A11:B11"/>
    <mergeCell ref="A1:J1"/>
    <mergeCell ref="A2:J2"/>
    <mergeCell ref="A3:J3"/>
    <mergeCell ref="A7:B7"/>
    <mergeCell ref="A5:J5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  <pageSetUpPr fitToPage="1"/>
  </sheetPr>
  <dimension ref="A1:U12"/>
  <sheetViews>
    <sheetView rightToLeft="1" view="pageBreakPreview" zoomScaleNormal="100" zoomScaleSheetLayoutView="100" workbookViewId="0">
      <selection activeCell="A11" sqref="A11:B11"/>
    </sheetView>
  </sheetViews>
  <sheetFormatPr defaultRowHeight="12.75"/>
  <cols>
    <col min="1" max="1" width="5.140625" customWidth="1"/>
    <col min="2" max="2" width="18.140625" customWidth="1"/>
    <col min="3" max="4" width="1.28515625" customWidth="1"/>
    <col min="5" max="5" width="16.42578125" bestFit="1" customWidth="1"/>
    <col min="6" max="6" width="1.28515625" customWidth="1"/>
    <col min="7" max="7" width="13.85546875" bestFit="1" customWidth="1"/>
    <col min="8" max="8" width="1.28515625" customWidth="1"/>
    <col min="9" max="9" width="16.28515625" bestFit="1" customWidth="1"/>
    <col min="10" max="10" width="1.28515625" customWidth="1"/>
    <col min="11" max="11" width="17.28515625" bestFit="1" customWidth="1"/>
    <col min="12" max="12" width="1.28515625" customWidth="1"/>
    <col min="13" max="13" width="16" bestFit="1" customWidth="1"/>
    <col min="14" max="14" width="1.28515625" customWidth="1"/>
    <col min="15" max="15" width="14.5703125" bestFit="1" customWidth="1"/>
    <col min="16" max="16" width="1.28515625" customWidth="1"/>
    <col min="17" max="17" width="16.140625" bestFit="1" customWidth="1"/>
    <col min="18" max="18" width="1.28515625" customWidth="1"/>
    <col min="19" max="19" width="17.28515625" bestFit="1" customWidth="1"/>
    <col min="20" max="20" width="0.28515625" customWidth="1"/>
    <col min="21" max="21" width="13.85546875" bestFit="1" customWidth="1"/>
  </cols>
  <sheetData>
    <row r="1" spans="1:21" ht="29.1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1" ht="21.75" customHeight="1">
      <c r="A2" s="41" t="s">
        <v>41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1" ht="21.75" customHeight="1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21" ht="14.45" customHeight="1"/>
    <row r="5" spans="1:21" ht="29.25" customHeight="1">
      <c r="A5" s="42" t="s">
        <v>75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21" ht="27" customHeight="1">
      <c r="A6" s="6"/>
      <c r="B6" s="6"/>
      <c r="C6" s="6"/>
      <c r="D6" s="44" t="s">
        <v>69</v>
      </c>
      <c r="E6" s="44"/>
      <c r="F6" s="44"/>
      <c r="G6" s="44"/>
      <c r="H6" s="44"/>
      <c r="I6" s="44"/>
      <c r="J6" s="44"/>
      <c r="K6" s="44"/>
      <c r="L6" s="6"/>
      <c r="M6" s="44" t="s">
        <v>122</v>
      </c>
      <c r="N6" s="44"/>
      <c r="O6" s="44"/>
      <c r="P6" s="44"/>
      <c r="Q6" s="44"/>
      <c r="R6" s="44"/>
      <c r="S6" s="44"/>
    </row>
    <row r="7" spans="1:21" ht="27" customHeight="1">
      <c r="A7" s="6"/>
      <c r="B7" s="6"/>
      <c r="C7" s="6"/>
      <c r="D7" s="7"/>
      <c r="E7" s="2" t="s">
        <v>52</v>
      </c>
      <c r="F7" s="7"/>
      <c r="G7" s="2" t="s">
        <v>53</v>
      </c>
      <c r="H7" s="7"/>
      <c r="I7" s="48" t="s">
        <v>17</v>
      </c>
      <c r="J7" s="48"/>
      <c r="K7" s="48"/>
      <c r="L7" s="6"/>
      <c r="M7" s="2" t="s">
        <v>52</v>
      </c>
      <c r="N7" s="7"/>
      <c r="O7" s="2" t="s">
        <v>53</v>
      </c>
      <c r="P7" s="7"/>
      <c r="Q7" s="48" t="s">
        <v>17</v>
      </c>
      <c r="R7" s="48"/>
      <c r="S7" s="48"/>
    </row>
    <row r="8" spans="1:21" ht="27" customHeight="1">
      <c r="A8" s="44" t="s">
        <v>51</v>
      </c>
      <c r="B8" s="44"/>
      <c r="C8" s="6"/>
      <c r="D8" s="6"/>
      <c r="E8" s="2" t="s">
        <v>127</v>
      </c>
      <c r="F8" s="2"/>
      <c r="G8" s="2" t="s">
        <v>128</v>
      </c>
      <c r="H8" s="6"/>
      <c r="I8" s="3" t="s">
        <v>34</v>
      </c>
      <c r="J8" s="7"/>
      <c r="K8" s="3" t="s">
        <v>44</v>
      </c>
      <c r="L8" s="6"/>
      <c r="M8" s="29" t="s">
        <v>127</v>
      </c>
      <c r="N8" s="29"/>
      <c r="O8" s="29" t="s">
        <v>128</v>
      </c>
      <c r="P8" s="6"/>
      <c r="Q8" s="3" t="s">
        <v>34</v>
      </c>
      <c r="R8" s="7"/>
      <c r="S8" s="3" t="s">
        <v>44</v>
      </c>
    </row>
    <row r="9" spans="1:21" ht="27" customHeight="1">
      <c r="A9" s="46" t="s">
        <v>16</v>
      </c>
      <c r="B9" s="46"/>
      <c r="C9" s="6"/>
      <c r="D9" s="6"/>
      <c r="E9" s="50">
        <v>79542119796</v>
      </c>
      <c r="F9" s="51"/>
      <c r="G9" s="50">
        <v>5791452504</v>
      </c>
      <c r="H9" s="51"/>
      <c r="I9" s="50">
        <v>85333572300</v>
      </c>
      <c r="J9" s="51"/>
      <c r="K9" s="52">
        <f>(I9/درآمد!F$12)*100</f>
        <v>107.59693628283105</v>
      </c>
      <c r="L9" s="51"/>
      <c r="M9" s="50">
        <v>79542119796</v>
      </c>
      <c r="N9" s="51"/>
      <c r="O9" s="50">
        <v>5791452504</v>
      </c>
      <c r="P9" s="51"/>
      <c r="Q9" s="50">
        <v>85333572300</v>
      </c>
      <c r="R9" s="6"/>
      <c r="S9" s="10">
        <v>37.28</v>
      </c>
      <c r="U9" s="32"/>
    </row>
    <row r="10" spans="1:21" ht="27" customHeight="1">
      <c r="A10" s="47" t="s">
        <v>15</v>
      </c>
      <c r="B10" s="47"/>
      <c r="C10" s="6"/>
      <c r="D10" s="6"/>
      <c r="E10" s="62">
        <v>-15818743378</v>
      </c>
      <c r="F10" s="51"/>
      <c r="G10" s="55">
        <v>1580679970</v>
      </c>
      <c r="H10" s="51"/>
      <c r="I10" s="62">
        <f>G10+E10</f>
        <v>-14238063408</v>
      </c>
      <c r="J10" s="51"/>
      <c r="K10" s="66">
        <f>(I10/درآمد!F$12)*100</f>
        <v>-17.952746615548453</v>
      </c>
      <c r="L10" s="51"/>
      <c r="M10" s="53">
        <v>87652137933</v>
      </c>
      <c r="N10" s="51"/>
      <c r="O10" s="55">
        <v>4544784363</v>
      </c>
      <c r="P10" s="51"/>
      <c r="Q10" s="55">
        <f>O10+M10</f>
        <v>92196922296</v>
      </c>
      <c r="R10" s="6"/>
      <c r="S10" s="14">
        <v>38.770000000000003</v>
      </c>
    </row>
    <row r="11" spans="1:21" ht="27" customHeight="1" thickBot="1">
      <c r="A11" s="43" t="s">
        <v>17</v>
      </c>
      <c r="B11" s="43"/>
      <c r="C11" s="6"/>
      <c r="D11" s="6"/>
      <c r="E11" s="57">
        <f>SUM(E9:E10)</f>
        <v>63723376418</v>
      </c>
      <c r="F11" s="51"/>
      <c r="G11" s="57">
        <f>SUM(G9:G10)</f>
        <v>7372132474</v>
      </c>
      <c r="H11" s="51"/>
      <c r="I11" s="57">
        <f>SUM(I9:I10)</f>
        <v>71095508892</v>
      </c>
      <c r="J11" s="51"/>
      <c r="K11" s="65">
        <f>SUM(K9:K10)</f>
        <v>89.644189667282603</v>
      </c>
      <c r="L11" s="51"/>
      <c r="M11" s="57">
        <f>SUM(M9:M10)</f>
        <v>167194257729</v>
      </c>
      <c r="N11" s="51"/>
      <c r="O11" s="57">
        <f>SUM(O9:O10)</f>
        <v>10336236867</v>
      </c>
      <c r="P11" s="51"/>
      <c r="Q11" s="57">
        <f>SUM(Q9:Q10)</f>
        <v>177530494596</v>
      </c>
      <c r="R11" s="6"/>
      <c r="S11" s="16">
        <f>SUM(S9:S10)</f>
        <v>76.050000000000011</v>
      </c>
    </row>
    <row r="12" spans="1:21" ht="13.5" thickTop="1"/>
  </sheetData>
  <mergeCells count="12">
    <mergeCell ref="A10:B10"/>
    <mergeCell ref="A11:B11"/>
    <mergeCell ref="I7:K7"/>
    <mergeCell ref="Q7:S7"/>
    <mergeCell ref="A8:B8"/>
    <mergeCell ref="A9:B9"/>
    <mergeCell ref="A1:S1"/>
    <mergeCell ref="A2:S2"/>
    <mergeCell ref="A3:S3"/>
    <mergeCell ref="D6:K6"/>
    <mergeCell ref="M6:S6"/>
    <mergeCell ref="A5:S5"/>
  </mergeCells>
  <pageMargins left="0.39" right="0.39" top="0.39" bottom="0.39" header="0" footer="0"/>
  <pageSetup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جلد</vt:lpstr>
      <vt:lpstr>سهام</vt:lpstr>
      <vt:lpstr>واحدهای صندوق</vt:lpstr>
      <vt:lpstr>سپرده</vt:lpstr>
      <vt:lpstr>سود سپرده بانکی</vt:lpstr>
      <vt:lpstr>درآمد ناشی از فروش</vt:lpstr>
      <vt:lpstr>درآمد ناشی از تغییر قیمت اوراق</vt:lpstr>
      <vt:lpstr>درآمد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جلد!Print_Area</vt:lpstr>
      <vt:lpstr>درآمد!Print_Area</vt:lpstr>
      <vt:lpstr>'درآمد سپرده بانکی'!Print_Area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Ayda Azimi</cp:lastModifiedBy>
  <cp:lastPrinted>2025-05-27T08:09:56Z</cp:lastPrinted>
  <dcterms:created xsi:type="dcterms:W3CDTF">2025-05-26T10:55:15Z</dcterms:created>
  <dcterms:modified xsi:type="dcterms:W3CDTF">2025-05-31T08:50:17Z</dcterms:modified>
</cp:coreProperties>
</file>