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\Sepanta\گزارشات قانونی و دوره ای\صورت وضعیت پرتفوی\"/>
    </mc:Choice>
  </mc:AlternateContent>
  <xr:revisionPtr revIDLastSave="0" documentId="13_ncr:1_{2E1DC64B-798D-4627-B180-9E9452A0C52E}" xr6:coauthVersionLast="47" xr6:coauthVersionMax="47" xr10:uidLastSave="{00000000-0000-0000-0000-000000000000}"/>
  <bookViews>
    <workbookView xWindow="-120" yWindow="-120" windowWidth="29040" windowHeight="15840" tabRatio="851" xr2:uid="{00000000-000D-0000-FFFF-FFFF00000000}"/>
  </bookViews>
  <sheets>
    <sheet name="جلد" sheetId="22" r:id="rId1"/>
    <sheet name="سهام" sheetId="2" r:id="rId2"/>
    <sheet name="واحدهای صندوق" sheetId="4" r:id="rId3"/>
    <sheet name="سپرده" sheetId="7" r:id="rId4"/>
    <sheet name="سود سپرده بانکی" sheetId="18" r:id="rId5"/>
    <sheet name="درآمد ناشی از فروش" sheetId="19" r:id="rId6"/>
    <sheet name="درآمد ناشی از تغییر قیمت اوراق" sheetId="21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پرده بانکی" sheetId="13" r:id="rId11"/>
    <sheet name="سایر درآمدها" sheetId="14" r:id="rId12"/>
  </sheets>
  <definedNames>
    <definedName name="_xlnm.Print_Area" localSheetId="0">جلد!$A$1:$C$25</definedName>
    <definedName name="_xlnm.Print_Area" localSheetId="7">درآمد!$A$1:$J$12</definedName>
    <definedName name="_xlnm.Print_Area" localSheetId="10">'درآمد سپرده بانکی'!$A$1:$K$19</definedName>
    <definedName name="_xlnm.Print_Area" localSheetId="8">'درآمد سرمایه گذاری در سهام'!$A$1:$S$11</definedName>
    <definedName name="_xlnm.Print_Area" localSheetId="9">'درآمد سرمایه گذاری در صندوق'!$A$1:$R$20</definedName>
    <definedName name="_xlnm.Print_Area" localSheetId="6">'درآمد ناشی از تغییر قیمت اوراق'!$A$1:$R$18</definedName>
    <definedName name="_xlnm.Print_Area" localSheetId="5">'درآمد ناشی از فروش'!$A$1:$R$19</definedName>
    <definedName name="_xlnm.Print_Area" localSheetId="11">'سایر درآمدها'!$A$1:$G$11</definedName>
    <definedName name="_xlnm.Print_Area" localSheetId="3">سپرده!$A$1:$R$21</definedName>
    <definedName name="_xlnm.Print_Area" localSheetId="1">سهام!$A$1:$AB$12</definedName>
    <definedName name="_xlnm.Print_Area" localSheetId="4">'سود سپرده بانکی'!$A$1:$R$19</definedName>
    <definedName name="_xlnm.Print_Area" localSheetId="2">'واحدهای صندوق'!$A$1:$AA$19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8" l="1"/>
  <c r="F11" i="14"/>
  <c r="E11" i="8" s="1"/>
  <c r="E10" i="8"/>
  <c r="H19" i="13"/>
  <c r="D19" i="13"/>
  <c r="O13" i="10" l="1"/>
  <c r="O16" i="10"/>
  <c r="M17" i="10"/>
  <c r="O17" i="10" s="1"/>
  <c r="M16" i="10"/>
  <c r="M15" i="10"/>
  <c r="M14" i="10"/>
  <c r="M13" i="10"/>
  <c r="M12" i="10"/>
  <c r="M11" i="10"/>
  <c r="M20" i="10" s="1"/>
  <c r="M10" i="10"/>
  <c r="M9" i="10"/>
  <c r="G16" i="10"/>
  <c r="G17" i="10"/>
  <c r="E15" i="10"/>
  <c r="E14" i="10"/>
  <c r="E13" i="10"/>
  <c r="G13" i="10" s="1"/>
  <c r="E12" i="10"/>
  <c r="E11" i="10"/>
  <c r="E10" i="10"/>
  <c r="E9" i="10"/>
  <c r="E20" i="10" s="1"/>
  <c r="Q20" i="10"/>
  <c r="N10" i="9"/>
  <c r="N9" i="9"/>
  <c r="N11" i="9" s="1"/>
  <c r="F10" i="9"/>
  <c r="F9" i="9"/>
  <c r="R11" i="9"/>
  <c r="F11" i="9" l="1"/>
  <c r="M18" i="21" l="1"/>
  <c r="Q9" i="21"/>
  <c r="L9" i="9" s="1"/>
  <c r="Q10" i="21"/>
  <c r="K18" i="10" s="1"/>
  <c r="O18" i="10" s="1"/>
  <c r="Q11" i="21"/>
  <c r="K10" i="10" s="1"/>
  <c r="O10" i="10" s="1"/>
  <c r="Q12" i="21"/>
  <c r="K11" i="10" s="1"/>
  <c r="O11" i="10" s="1"/>
  <c r="Q13" i="21"/>
  <c r="L10" i="9" s="1"/>
  <c r="P10" i="9" s="1"/>
  <c r="Q14" i="21"/>
  <c r="K19" i="10" s="1"/>
  <c r="O19" i="10" s="1"/>
  <c r="Q15" i="21"/>
  <c r="K12" i="10" s="1"/>
  <c r="O12" i="10" s="1"/>
  <c r="Q16" i="21"/>
  <c r="K14" i="10" s="1"/>
  <c r="O14" i="10" s="1"/>
  <c r="Q17" i="21"/>
  <c r="K15" i="10" s="1"/>
  <c r="O15" i="10" s="1"/>
  <c r="Q8" i="21"/>
  <c r="K9" i="10" s="1"/>
  <c r="O9" i="10" s="1"/>
  <c r="O18" i="21"/>
  <c r="I9" i="21"/>
  <c r="D9" i="9" s="1"/>
  <c r="I10" i="21"/>
  <c r="C18" i="10" s="1"/>
  <c r="G18" i="10" s="1"/>
  <c r="I11" i="21"/>
  <c r="C10" i="10" s="1"/>
  <c r="G10" i="10" s="1"/>
  <c r="I12" i="21"/>
  <c r="C11" i="10" s="1"/>
  <c r="G11" i="10" s="1"/>
  <c r="I13" i="21"/>
  <c r="D10" i="9" s="1"/>
  <c r="H10" i="9" s="1"/>
  <c r="I14" i="21"/>
  <c r="C19" i="10" s="1"/>
  <c r="G19" i="10" s="1"/>
  <c r="I15" i="21"/>
  <c r="C12" i="10" s="1"/>
  <c r="G12" i="10" s="1"/>
  <c r="I16" i="21"/>
  <c r="C14" i="10" s="1"/>
  <c r="G14" i="10" s="1"/>
  <c r="I17" i="21"/>
  <c r="C15" i="10" s="1"/>
  <c r="G15" i="10" s="1"/>
  <c r="I8" i="21"/>
  <c r="C9" i="10" s="1"/>
  <c r="G18" i="21"/>
  <c r="K18" i="21"/>
  <c r="E18" i="21"/>
  <c r="I18" i="21" s="1"/>
  <c r="C18" i="21"/>
  <c r="Q18" i="21" l="1"/>
  <c r="O20" i="10"/>
  <c r="P9" i="9"/>
  <c r="P11" i="9" s="1"/>
  <c r="L11" i="9"/>
  <c r="H9" i="9"/>
  <c r="D11" i="9"/>
  <c r="K20" i="10"/>
  <c r="C20" i="10"/>
  <c r="G9" i="10"/>
  <c r="C19" i="19"/>
  <c r="G20" i="10" l="1"/>
  <c r="E9" i="8" s="1"/>
  <c r="H11" i="9"/>
  <c r="E8" i="8" s="1"/>
  <c r="E12" i="8" s="1"/>
  <c r="Q19" i="19"/>
  <c r="O19" i="19"/>
  <c r="M19" i="19"/>
  <c r="K19" i="19"/>
  <c r="I19" i="19"/>
  <c r="G19" i="19"/>
  <c r="E19" i="19"/>
  <c r="G8" i="8" l="1"/>
  <c r="G11" i="8"/>
  <c r="G12" i="8" s="1"/>
  <c r="G10" i="8"/>
  <c r="I17" i="10"/>
  <c r="I16" i="10"/>
  <c r="I13" i="10"/>
  <c r="I11" i="10"/>
  <c r="I18" i="10"/>
  <c r="J10" i="9"/>
  <c r="I15" i="10"/>
  <c r="I19" i="10"/>
  <c r="I12" i="10"/>
  <c r="I10" i="10"/>
  <c r="I14" i="10"/>
  <c r="G9" i="8"/>
  <c r="J9" i="9"/>
  <c r="J11" i="9" s="1"/>
  <c r="I9" i="10"/>
  <c r="I20" i="10" s="1"/>
  <c r="K9" i="18"/>
  <c r="K10" i="18"/>
  <c r="K11" i="18"/>
  <c r="K12" i="18"/>
  <c r="K13" i="18"/>
  <c r="K14" i="18"/>
  <c r="K15" i="18"/>
  <c r="K16" i="18"/>
  <c r="K17" i="18"/>
  <c r="K18" i="18"/>
  <c r="K8" i="18"/>
  <c r="Q9" i="18"/>
  <c r="Q10" i="18"/>
  <c r="Q11" i="18"/>
  <c r="Q12" i="18"/>
  <c r="Q13" i="18"/>
  <c r="Q14" i="18"/>
  <c r="Q15" i="18"/>
  <c r="Q16" i="18"/>
  <c r="Q17" i="18"/>
  <c r="Q18" i="18"/>
  <c r="Q8" i="18"/>
  <c r="O21" i="7" l="1"/>
  <c r="M21" i="7"/>
  <c r="K21" i="7"/>
  <c r="K12" i="2"/>
  <c r="Q12" i="2"/>
  <c r="O12" i="2"/>
  <c r="V19" i="4"/>
  <c r="H19" i="4"/>
  <c r="F19" i="4"/>
  <c r="D19" i="4"/>
  <c r="P19" i="4"/>
  <c r="N19" i="4"/>
  <c r="L19" i="4"/>
  <c r="J19" i="4"/>
  <c r="Y12" i="2"/>
  <c r="W12" i="2"/>
  <c r="R19" i="4"/>
  <c r="S12" i="2"/>
  <c r="Q19" i="18"/>
  <c r="O19" i="18"/>
  <c r="M19" i="18"/>
  <c r="K19" i="18"/>
  <c r="I19" i="18"/>
  <c r="G19" i="18"/>
  <c r="I21" i="7"/>
  <c r="Z19" i="4"/>
  <c r="X19" i="4"/>
  <c r="AA12" i="2" l="1"/>
  <c r="M12" i="2"/>
  <c r="I12" i="2"/>
  <c r="G12" i="2"/>
  <c r="E12" i="2"/>
</calcChain>
</file>

<file path=xl/sharedStrings.xml><?xml version="1.0" encoding="utf-8"?>
<sst xmlns="http://schemas.openxmlformats.org/spreadsheetml/2006/main" count="357" uniqueCount="149">
  <si>
    <t>صندوق اختصاصی بازارگردانی سپنتا</t>
  </si>
  <si>
    <t>صورت وضعیت پرتفوی</t>
  </si>
  <si>
    <t>برای ماه منتهی به 1404/03/31</t>
  </si>
  <si>
    <t>1404/02/31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</si>
  <si>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</si>
  <si>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</si>
  <si>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</si>
  <si>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</si>
  <si>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</si>
  <si>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</si>
  <si>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</si>
  <si>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</si>
  <si>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</si>
  <si>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</si>
  <si>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</si>
  <si>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بیمه زندگی خاورمیانه</t>
  </si>
  <si>
    <t>بیمه حافظ</t>
  </si>
  <si>
    <t>جمع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</si>
  <si>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</si>
  <si>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</si>
  <si>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</si>
  <si>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</si>
  <si>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</si>
  <si>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س.درآمد ثابت سام-د</t>
  </si>
  <si>
    <t>صندوق س.بخشی صنایع سورنا-ب</t>
  </si>
  <si>
    <t>ص.س.درآمد ثابت اکسیژن-د</t>
  </si>
  <si>
    <t>صندوق س. سهامی اکسیژن-س</t>
  </si>
  <si>
    <t>ص.س.درآمد ثابت کیمیا-د</t>
  </si>
  <si>
    <t>صندوق س خاتم ایساتیس پویا-ثابت</t>
  </si>
  <si>
    <t>ص.س.د.ثابت ماه آفرید سپینود-د</t>
  </si>
  <si>
    <t>صندوق س.بخشی صنایع سورنا2-ب</t>
  </si>
  <si>
    <t>صندوق سرمایه گذاری ارکیده-ثابت</t>
  </si>
  <si>
    <t>تاریخ سررسید</t>
  </si>
  <si>
    <t>سپرده های بانکی</t>
  </si>
  <si>
    <t>مبلغ</t>
  </si>
  <si>
    <t>افزایش</t>
  </si>
  <si>
    <t>کاهش</t>
  </si>
  <si>
    <t>سپرده کوتاه مدت بانک گردشگری آپادانا</t>
  </si>
  <si>
    <t>سپرده کوتاه مدت بانک خاورمیانه نیایش</t>
  </si>
  <si>
    <t>سپرده کوتاه مدت بانک شهر کامرانیه</t>
  </si>
  <si>
    <t>سپرده بلند مدت بانک گردشگری آپادانا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</si>
  <si>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</si>
  <si>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</si>
  <si>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</si>
  <si>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</si>
  <si>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</si>
  <si>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</si>
  <si>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</si>
  <si>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3-2</t>
  </si>
  <si>
    <t>درآمد حاصل از سرمایه گذاری در سپرده بانکی و گواهی سپرده</t>
  </si>
  <si>
    <t>سایر درآمدها</t>
  </si>
  <si>
    <t>سهام</t>
  </si>
  <si>
    <t>درآمد تغییر ارزش</t>
  </si>
  <si>
    <t>درآمد فروش</t>
  </si>
  <si>
    <t>صندوق ص.س.درآمد ثابت کیمیا-د</t>
  </si>
  <si>
    <t>صندوق ص.س.د.ثابت ماه آفرید سپینود-د</t>
  </si>
  <si>
    <t>صندوق س سپر سرمایه بیدار- ثابت</t>
  </si>
  <si>
    <t>صندوق س. ثبات ویستا -د</t>
  </si>
  <si>
    <t>صندوق ص.س.درآمد ثابت اکسیژن-د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</si>
  <si>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</si>
  <si>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</si>
  <si>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</si>
  <si>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</si>
  <si>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</si>
  <si>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هزینه تنزیل</t>
  </si>
  <si>
    <t>تاریخ دریافت سود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</si>
  <si>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</si>
  <si>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</si>
  <si>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</si>
  <si>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</si>
  <si>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</si>
  <si>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سود و زیان ناشی از تغییر قیمت</t>
  </si>
  <si>
    <t>1- سرمایه گذاری ها</t>
  </si>
  <si>
    <t xml:space="preserve">  1-1 سرمایه‌گذاری در سهام و حق تقدم سهام</t>
  </si>
  <si>
    <t>1-2-سرمایه‌گذاری در واحدهای صندوق های سرمایه گذاری</t>
  </si>
  <si>
    <t>شماره حساب</t>
  </si>
  <si>
    <t>نوع سپرده</t>
  </si>
  <si>
    <t>تاریخ افتتاح حساب</t>
  </si>
  <si>
    <t>مشخصات حساب بانکی</t>
  </si>
  <si>
    <t xml:space="preserve">سپرده بانکی نزد بانک گردشگری  </t>
  </si>
  <si>
    <t>سپرده بانکی نزد بانک خاورمیانه</t>
  </si>
  <si>
    <t>سپرده بانکی نزد بانک شهر</t>
  </si>
  <si>
    <t xml:space="preserve"> 120.9967.1600503.1</t>
  </si>
  <si>
    <t xml:space="preserve"> 120.9967.1600503.2</t>
  </si>
  <si>
    <t xml:space="preserve"> 146.9967.1600503.1</t>
  </si>
  <si>
    <t xml:space="preserve"> 10-1310810707075930</t>
  </si>
  <si>
    <t xml:space="preserve"> 10-1310810707076011</t>
  </si>
  <si>
    <t xml:space="preserve"> 10-1310810707076051</t>
  </si>
  <si>
    <t xml:space="preserve"> 10-1310810707076165</t>
  </si>
  <si>
    <t xml:space="preserve"> 10-1310810707076509</t>
  </si>
  <si>
    <t>10-1310810707076715</t>
  </si>
  <si>
    <t>10-1310810707076960</t>
  </si>
  <si>
    <t>700-1004371668</t>
  </si>
  <si>
    <t>120.3331.600503.1</t>
  </si>
  <si>
    <t>کوتاه مدت</t>
  </si>
  <si>
    <t>بلندمدت</t>
  </si>
  <si>
    <t>1402/10/11</t>
  </si>
  <si>
    <t>1403/10/23</t>
  </si>
  <si>
    <t>1404/02/23</t>
  </si>
  <si>
    <t>1403/02/24</t>
  </si>
  <si>
    <t>1403/03/12</t>
  </si>
  <si>
    <t>1403/04/11</t>
  </si>
  <si>
    <t>1403/05/20</t>
  </si>
  <si>
    <t>1403/10/30</t>
  </si>
  <si>
    <t>1403/11/13</t>
  </si>
  <si>
    <t>1404/02/21</t>
  </si>
  <si>
    <t>1403/07/30</t>
  </si>
  <si>
    <t>1403/10/24</t>
  </si>
  <si>
    <t>1-3-سرمایه گذاری در سپرده بانکی</t>
  </si>
  <si>
    <t>2-1-سود اوراق بهادار با درآمد ثابت و سپرده بانکی</t>
  </si>
  <si>
    <t>طی خرداد ماه</t>
  </si>
  <si>
    <t>از ابتدای سال مالی تا پایان خردادماه</t>
  </si>
  <si>
    <t>سپرده کوتاه مدت بانک گردشگری آپادانا 120.9967.1600503.1</t>
  </si>
  <si>
    <t>سپرده کوتاه مدت بانک خاورمیانه نیایش 101310810707075930</t>
  </si>
  <si>
    <t>سپرده کوتاه مدت بانک خاورمیانه نیایش 101310810707076011</t>
  </si>
  <si>
    <t>سپرده کوتاه مدت بانک خاورمیانه نیایش 101310810707076051</t>
  </si>
  <si>
    <t>سپرده کوتاه مدت بانک خاورمیانه نیایش 101310810707076165</t>
  </si>
  <si>
    <t>سود سپرده کوتاه مدت بانک شهر شعبه کامرانیه - 7001004371668</t>
  </si>
  <si>
    <t>بانک گردشگری شعبه آپادانا - 120.9967.1600503.2</t>
  </si>
  <si>
    <t>سپرده بلند مدت بانک گردشگری آپادانا 120.3331600503.1</t>
  </si>
  <si>
    <t>سود سپرده کوتاه مدت بانک خاورمیانه  نیایش 101310810707076509</t>
  </si>
  <si>
    <t>سپرده کوتاه مدت بانک خاورمیانه نیایش 101310810707076715</t>
  </si>
  <si>
    <t>28ام</t>
  </si>
  <si>
    <t>30ام</t>
  </si>
  <si>
    <t>1ام</t>
  </si>
  <si>
    <t>5ام</t>
  </si>
  <si>
    <t>ندارد</t>
  </si>
  <si>
    <t>1406/10/05</t>
  </si>
  <si>
    <t>سپرده کوتاه مدت بانک خاورمیانه نیایش101310810707076960</t>
  </si>
  <si>
    <t>از ابتدای سال مالی تا پایان خرداد ماه</t>
  </si>
  <si>
    <t>2-2-سود(زیان) حاصل از فروش اوراق بهادار</t>
  </si>
  <si>
    <t>2-3-درآمد ناشی از تغییر قیمت اوراق بهادار</t>
  </si>
  <si>
    <t>3-درآمد حاصل از سرمایه گذاری ها</t>
  </si>
  <si>
    <t>3-1</t>
  </si>
  <si>
    <t>3-3</t>
  </si>
  <si>
    <t>3-4</t>
  </si>
  <si>
    <t>3-1-درآمد حاصل از سرمایه­‌گذاری در سهام و حق تقدم سهام</t>
  </si>
  <si>
    <t>یادداشت 3-2</t>
  </si>
  <si>
    <t>یادداشت 2-2</t>
  </si>
  <si>
    <t>3-2-درآمد حاصل از سرمایه­گذاری در واحدهای صندوق سرمایه گذاری</t>
  </si>
  <si>
    <t>3-3-درآمد حاصل از سرمایه­گذاری در سپرده بانکی و گواهی سپرده</t>
  </si>
  <si>
    <t>......</t>
  </si>
  <si>
    <t>120.9967.1600503.1</t>
  </si>
  <si>
    <t>120.9967.1600503.2</t>
  </si>
  <si>
    <t>120.333.1600503.1</t>
  </si>
  <si>
    <t>10-1310810707076509</t>
  </si>
  <si>
    <t xml:space="preserve"> 10-1310810707076715</t>
  </si>
  <si>
    <t xml:space="preserve"> 10-1310810707076960</t>
  </si>
  <si>
    <t>3-4-درآمد حاصل از سرمایه­گذاری در واحدهای صندوق سرمایه گذاری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</si>
</sst>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8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3" fontId="0" fillId="0" borderId="0" xfId="1" applyFont="1" applyAlignment="1">
      <alignment horizontal="left"/>
    </xf>
    <xf numFmtId="43" fontId="0" fillId="0" borderId="0" xfId="0" applyNumberFormat="1" applyAlignment="1">
      <alignment horizontal="left"/>
    </xf>
    <xf numFmtId="38" fontId="4" fillId="0" borderId="0" xfId="0" applyNumberFormat="1" applyFont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38" fontId="4" fillId="0" borderId="5" xfId="0" applyNumberFormat="1" applyFont="1" applyBorder="1" applyAlignment="1">
      <alignment horizontal="center" vertical="center"/>
    </xf>
    <xf numFmtId="38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4" fontId="4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4" fontId="4" fillId="0" borderId="6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left"/>
    </xf>
    <xf numFmtId="3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3" fontId="6" fillId="0" borderId="0" xfId="0" applyNumberFormat="1" applyFont="1" applyAlignment="1">
      <alignment horizontal="left"/>
    </xf>
    <xf numFmtId="16" fontId="4" fillId="0" borderId="2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38" fontId="4" fillId="0" borderId="7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40" fontId="4" fillId="0" borderId="4" xfId="0" applyNumberFormat="1" applyFont="1" applyBorder="1" applyAlignment="1">
      <alignment horizontal="center" vertical="center"/>
    </xf>
    <xf numFmtId="40" fontId="4" fillId="0" borderId="7" xfId="0" applyNumberFormat="1" applyFont="1" applyBorder="1" applyAlignment="1">
      <alignment horizontal="center" vertical="center"/>
    </xf>
    <xf numFmtId="40" fontId="4" fillId="0" borderId="2" xfId="0" applyNumberFormat="1" applyFont="1" applyBorder="1" applyAlignment="1">
      <alignment horizontal="center" vertical="center"/>
    </xf>
    <xf numFmtId="40" fontId="4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719F2-2CC5-4C77-8391-4FCBC3AEFCFD}">
  <sheetPr>
    <tabColor theme="6" tint="0.79998168889431442"/>
  </sheetPr>
  <dimension ref="A5:C7"/>
  <sheetViews>
    <sheetView rightToLeft="1" tabSelected="1" view="pageBreakPreview" zoomScaleNormal="100" zoomScaleSheetLayoutView="100" workbookViewId="0">
      <selection activeCell="A30" sqref="A30"/>
    </sheetView>
  </sheetViews>
  <sheetFormatPr defaultRowHeight="12.75" x14ac:dyDescent="0.2"/>
  <cols>
    <col min="1" max="1" width="24.85546875" customWidth="1"/>
    <col min="2" max="2" width="33.140625" customWidth="1"/>
    <col min="3" max="3" width="30.42578125" customWidth="1"/>
  </cols>
  <sheetData>
    <row r="5" spans="1:3" ht="25.5" x14ac:dyDescent="0.2">
      <c r="A5" s="54" t="s">
        <v>0</v>
      </c>
      <c r="B5" s="54"/>
      <c r="C5" s="54"/>
    </row>
    <row r="6" spans="1:3" ht="25.5" x14ac:dyDescent="0.2">
      <c r="A6" s="54" t="s">
        <v>1</v>
      </c>
      <c r="B6" s="54"/>
      <c r="C6" s="54"/>
    </row>
    <row r="7" spans="1:3" ht="25.5" x14ac:dyDescent="0.2">
      <c r="A7" s="54" t="s">
        <v>2</v>
      </c>
      <c r="B7" s="54"/>
      <c r="C7" s="54"/>
    </row>
  </sheetData>
  <mergeCells count="3">
    <mergeCell ref="A5:C5"/>
    <mergeCell ref="A6:C6"/>
    <mergeCell ref="A7:C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  <pageSetUpPr fitToPage="1"/>
  </sheetPr>
  <dimension ref="A1:T25"/>
  <sheetViews>
    <sheetView rightToLeft="1" view="pageBreakPreview" topLeftCell="A4" zoomScaleNormal="100" zoomScaleSheetLayoutView="100" workbookViewId="0">
      <selection activeCell="A24" sqref="A24"/>
    </sheetView>
  </sheetViews>
  <sheetFormatPr defaultRowHeight="12.75" x14ac:dyDescent="0.2"/>
  <cols>
    <col min="1" max="1" width="31" bestFit="1" customWidth="1"/>
    <col min="2" max="2" width="1.28515625" customWidth="1"/>
    <col min="3" max="3" width="15.42578125" bestFit="1" customWidth="1"/>
    <col min="4" max="4" width="1.28515625" customWidth="1"/>
    <col min="5" max="5" width="16.85546875" customWidth="1"/>
    <col min="6" max="6" width="1.28515625" customWidth="1"/>
    <col min="7" max="7" width="16.7109375" customWidth="1"/>
    <col min="8" max="8" width="1.28515625" customWidth="1"/>
    <col min="9" max="9" width="17.28515625" bestFit="1" customWidth="1"/>
    <col min="10" max="10" width="1.28515625" customWidth="1"/>
    <col min="11" max="11" width="15.42578125" bestFit="1" customWidth="1"/>
    <col min="12" max="12" width="1.28515625" customWidth="1"/>
    <col min="13" max="13" width="15" bestFit="1" customWidth="1"/>
    <col min="14" max="14" width="1.28515625" customWidth="1"/>
    <col min="15" max="15" width="15" bestFit="1" customWidth="1"/>
    <col min="16" max="16" width="1.28515625" customWidth="1"/>
    <col min="17" max="17" width="17.28515625" bestFit="1" customWidth="1"/>
    <col min="18" max="18" width="0.28515625" customWidth="1"/>
    <col min="20" max="20" width="14.7109375" bestFit="1" customWidth="1"/>
  </cols>
  <sheetData>
    <row r="1" spans="1:20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20" ht="21.75" customHeight="1" x14ac:dyDescent="0.2">
      <c r="A2" s="54" t="s">
        <v>41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20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20" ht="14.45" customHeight="1" x14ac:dyDescent="0.2"/>
    <row r="5" spans="1:20" ht="24" x14ac:dyDescent="0.2">
      <c r="A5" s="60" t="s">
        <v>139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20" s="10" customFormat="1" ht="28.5" customHeight="1" x14ac:dyDescent="0.2">
      <c r="C6" s="55" t="s">
        <v>110</v>
      </c>
      <c r="D6" s="55"/>
      <c r="E6" s="55"/>
      <c r="F6" s="55"/>
      <c r="G6" s="55"/>
      <c r="H6" s="55"/>
      <c r="I6" s="55"/>
      <c r="K6" s="55" t="s">
        <v>129</v>
      </c>
      <c r="L6" s="55"/>
      <c r="M6" s="55"/>
      <c r="N6" s="55"/>
      <c r="O6" s="55"/>
      <c r="P6" s="55"/>
      <c r="Q6" s="55"/>
    </row>
    <row r="7" spans="1:20" s="10" customFormat="1" ht="28.5" customHeight="1" x14ac:dyDescent="0.2">
      <c r="C7" s="2" t="s">
        <v>52</v>
      </c>
      <c r="D7" s="11"/>
      <c r="E7" s="2" t="s">
        <v>53</v>
      </c>
      <c r="F7" s="11"/>
      <c r="G7" s="56" t="s">
        <v>17</v>
      </c>
      <c r="H7" s="56"/>
      <c r="I7" s="56"/>
      <c r="K7" s="2" t="s">
        <v>52</v>
      </c>
      <c r="L7" s="11"/>
      <c r="M7" s="2" t="s">
        <v>53</v>
      </c>
      <c r="N7" s="11"/>
      <c r="O7" s="56" t="s">
        <v>17</v>
      </c>
      <c r="P7" s="56"/>
      <c r="Q7" s="56"/>
    </row>
    <row r="8" spans="1:20" s="10" customFormat="1" ht="28.5" customHeight="1" x14ac:dyDescent="0.2">
      <c r="A8" s="2" t="s">
        <v>20</v>
      </c>
      <c r="C8" s="2" t="s">
        <v>137</v>
      </c>
      <c r="D8" s="65"/>
      <c r="E8" s="2" t="s">
        <v>138</v>
      </c>
      <c r="G8" s="3" t="s">
        <v>34</v>
      </c>
      <c r="H8" s="11"/>
      <c r="I8" s="3" t="s">
        <v>44</v>
      </c>
      <c r="K8" s="2" t="s">
        <v>137</v>
      </c>
      <c r="L8" s="65"/>
      <c r="M8" s="2" t="s">
        <v>138</v>
      </c>
      <c r="O8" s="3" t="s">
        <v>34</v>
      </c>
      <c r="P8" s="11"/>
      <c r="Q8" s="3" t="s">
        <v>44</v>
      </c>
      <c r="T8" s="44"/>
    </row>
    <row r="9" spans="1:20" s="10" customFormat="1" ht="28.5" customHeight="1" x14ac:dyDescent="0.2">
      <c r="A9" s="12" t="s">
        <v>26</v>
      </c>
      <c r="C9" s="29">
        <f>'درآمد ناشی از تغییر قیمت اوراق'!I8</f>
        <v>-876695793</v>
      </c>
      <c r="E9" s="29">
        <f>'درآمد ناشی از فروش'!I8</f>
        <v>-566804759</v>
      </c>
      <c r="G9" s="29">
        <f>C9+E9</f>
        <v>-1443500552</v>
      </c>
      <c r="I9" s="14">
        <f>(G9/درآمد!E$12)*100</f>
        <v>37.995284425609945</v>
      </c>
      <c r="K9" s="29">
        <f>'درآمد ناشی از تغییر قیمت اوراق'!Q8</f>
        <v>-1746999986</v>
      </c>
      <c r="M9" s="13">
        <f>'درآمد ناشی از فروش'!Q8</f>
        <v>11675342194</v>
      </c>
      <c r="O9" s="13">
        <f>K9+M9</f>
        <v>9928342208</v>
      </c>
      <c r="Q9" s="14">
        <v>4.41</v>
      </c>
    </row>
    <row r="10" spans="1:20" s="10" customFormat="1" ht="28.5" customHeight="1" x14ac:dyDescent="0.2">
      <c r="A10" s="22" t="s">
        <v>54</v>
      </c>
      <c r="C10" s="16">
        <f>'درآمد ناشی از تغییر قیمت اوراق'!I11</f>
        <v>37860695</v>
      </c>
      <c r="E10" s="16">
        <f>'درآمد ناشی از فروش'!I10</f>
        <v>68802183</v>
      </c>
      <c r="G10" s="16">
        <f t="shared" ref="G10:G19" si="0">C10+E10</f>
        <v>106662878</v>
      </c>
      <c r="I10" s="45">
        <f>(G10/درآمد!E$12)*100</f>
        <v>-2.8075405871158501</v>
      </c>
      <c r="K10" s="16">
        <f>'درآمد ناشی از تغییر قیمت اوراق'!Q11</f>
        <v>245524390</v>
      </c>
      <c r="M10" s="16">
        <f>'درآمد ناشی از فروش'!Q10</f>
        <v>544080184</v>
      </c>
      <c r="O10" s="16">
        <f t="shared" ref="O10:O19" si="1">K10+M10</f>
        <v>789604574</v>
      </c>
      <c r="Q10" s="23">
        <v>0.35</v>
      </c>
    </row>
    <row r="11" spans="1:20" s="10" customFormat="1" ht="28.5" customHeight="1" x14ac:dyDescent="0.2">
      <c r="A11" s="22" t="s">
        <v>55</v>
      </c>
      <c r="C11" s="16">
        <f>'درآمد ناشی از تغییر قیمت اوراق'!I12</f>
        <v>118769053</v>
      </c>
      <c r="E11" s="16">
        <f>'درآمد ناشی از فروش'!I11</f>
        <v>462362561</v>
      </c>
      <c r="G11" s="16">
        <f t="shared" si="0"/>
        <v>581131614</v>
      </c>
      <c r="I11" s="45">
        <f>(G11/درآمد!E$12)*100</f>
        <v>-15.296330113660927</v>
      </c>
      <c r="K11" s="16">
        <f>'درآمد ناشی از تغییر قیمت اوراق'!Q12</f>
        <v>310948328</v>
      </c>
      <c r="M11" s="16">
        <f>'درآمد ناشی از فروش'!Q11</f>
        <v>3316395068</v>
      </c>
      <c r="O11" s="16">
        <f t="shared" si="1"/>
        <v>3627343396</v>
      </c>
      <c r="Q11" s="23">
        <v>1.61</v>
      </c>
    </row>
    <row r="12" spans="1:20" s="10" customFormat="1" ht="28.5" customHeight="1" x14ac:dyDescent="0.2">
      <c r="A12" s="22" t="s">
        <v>30</v>
      </c>
      <c r="C12" s="26">
        <f>'درآمد ناشی از تغییر قیمت اوراق'!I15</f>
        <v>-749825129</v>
      </c>
      <c r="E12" s="16">
        <f>'درآمد ناشی از فروش'!I13</f>
        <v>45728828</v>
      </c>
      <c r="G12" s="26">
        <f t="shared" si="0"/>
        <v>-704096301</v>
      </c>
      <c r="I12" s="23">
        <f>(G12/درآمد!E$12)*100</f>
        <v>18.532960851624857</v>
      </c>
      <c r="K12" s="26">
        <f>'درآمد ناشی از تغییر قیمت اوراق'!Q15</f>
        <v>-1150378631</v>
      </c>
      <c r="M12" s="16">
        <f>'درآمد ناشی از فروش'!Q13</f>
        <v>2153039569</v>
      </c>
      <c r="O12" s="16">
        <f t="shared" si="1"/>
        <v>1002660938</v>
      </c>
      <c r="Q12" s="23">
        <v>0.45</v>
      </c>
    </row>
    <row r="13" spans="1:20" s="10" customFormat="1" ht="28.5" customHeight="1" x14ac:dyDescent="0.2">
      <c r="A13" s="22" t="s">
        <v>31</v>
      </c>
      <c r="C13" s="16">
        <v>0</v>
      </c>
      <c r="E13" s="16">
        <f>'درآمد ناشی از فروش'!I14</f>
        <v>16301068</v>
      </c>
      <c r="G13" s="16">
        <f t="shared" si="0"/>
        <v>16301068</v>
      </c>
      <c r="I13" s="45">
        <f>(G13/درآمد!E$12)*100</f>
        <v>-0.42907064652179555</v>
      </c>
      <c r="K13" s="16">
        <v>0</v>
      </c>
      <c r="M13" s="16">
        <f>'درآمد ناشی از فروش'!Q14</f>
        <v>16301068</v>
      </c>
      <c r="O13" s="16">
        <f t="shared" si="1"/>
        <v>16301068</v>
      </c>
      <c r="Q13" s="23">
        <v>0.01</v>
      </c>
    </row>
    <row r="14" spans="1:20" s="10" customFormat="1" ht="28.5" customHeight="1" x14ac:dyDescent="0.2">
      <c r="A14" s="22" t="s">
        <v>23</v>
      </c>
      <c r="C14" s="26">
        <f>'درآمد ناشی از تغییر قیمت اوراق'!I16</f>
        <v>-84655111</v>
      </c>
      <c r="E14" s="16">
        <f>'درآمد ناشی از فروش'!I15</f>
        <v>1741351580</v>
      </c>
      <c r="G14" s="16">
        <f t="shared" si="0"/>
        <v>1656696469</v>
      </c>
      <c r="I14" s="45">
        <f>(G14/درآمد!E$12)*100</f>
        <v>-43.606948025994726</v>
      </c>
      <c r="K14" s="16">
        <f>'درآمد ناشی از تغییر قیمت اوراق'!Q16</f>
        <v>45306016</v>
      </c>
      <c r="M14" s="16">
        <f>'درآمد ناشی از فروش'!Q15</f>
        <v>19449332188</v>
      </c>
      <c r="O14" s="16">
        <f t="shared" si="1"/>
        <v>19494638204</v>
      </c>
      <c r="Q14" s="23">
        <v>8.66</v>
      </c>
    </row>
    <row r="15" spans="1:20" s="10" customFormat="1" ht="28.5" customHeight="1" x14ac:dyDescent="0.2">
      <c r="A15" s="22" t="s">
        <v>24</v>
      </c>
      <c r="C15" s="26">
        <f>'درآمد ناشی از تغییر قیمت اوراق'!I17</f>
        <v>-45930004</v>
      </c>
      <c r="E15" s="26">
        <f>'درآمد ناشی از فروش'!I16</f>
        <v>-3403576711</v>
      </c>
      <c r="G15" s="26">
        <f t="shared" si="0"/>
        <v>-3449506715</v>
      </c>
      <c r="I15" s="23">
        <f>(G15/درآمد!E$12)*100</f>
        <v>90.796632244361234</v>
      </c>
      <c r="K15" s="26">
        <f>'درآمد ناشی از تغییر قیمت اوراق'!Q17</f>
        <v>-1781251885</v>
      </c>
      <c r="M15" s="16">
        <f>'درآمد ناشی از فروش'!Q16</f>
        <v>9466368756</v>
      </c>
      <c r="O15" s="16">
        <f t="shared" si="1"/>
        <v>7685116871</v>
      </c>
      <c r="Q15" s="23">
        <v>3.41</v>
      </c>
    </row>
    <row r="16" spans="1:20" s="10" customFormat="1" ht="28.5" customHeight="1" x14ac:dyDescent="0.2">
      <c r="A16" s="22" t="s">
        <v>56</v>
      </c>
      <c r="C16" s="16">
        <v>0</v>
      </c>
      <c r="E16" s="16">
        <v>0</v>
      </c>
      <c r="G16" s="16">
        <f t="shared" si="0"/>
        <v>0</v>
      </c>
      <c r="I16" s="23">
        <f>(G16/درآمد!E$12)*100</f>
        <v>0</v>
      </c>
      <c r="K16" s="48">
        <v>0</v>
      </c>
      <c r="M16" s="16">
        <f>'درآمد ناشی از فروش'!Q17</f>
        <v>187815590</v>
      </c>
      <c r="O16" s="16">
        <f t="shared" si="1"/>
        <v>187815590</v>
      </c>
      <c r="Q16" s="23">
        <v>0.08</v>
      </c>
    </row>
    <row r="17" spans="1:20" s="10" customFormat="1" ht="28.5" customHeight="1" x14ac:dyDescent="0.2">
      <c r="A17" s="22" t="s">
        <v>57</v>
      </c>
      <c r="C17" s="16">
        <v>0</v>
      </c>
      <c r="E17" s="16">
        <v>0</v>
      </c>
      <c r="G17" s="16">
        <f t="shared" si="0"/>
        <v>0</v>
      </c>
      <c r="I17" s="23">
        <f>(G17/درآمد!E$12)*100</f>
        <v>0</v>
      </c>
      <c r="K17" s="16">
        <v>0</v>
      </c>
      <c r="M17" s="16">
        <f>'درآمد ناشی از فروش'!Q18</f>
        <v>257611131</v>
      </c>
      <c r="O17" s="16">
        <f t="shared" si="1"/>
        <v>257611131</v>
      </c>
      <c r="Q17" s="23">
        <v>0.11</v>
      </c>
    </row>
    <row r="18" spans="1:20" s="10" customFormat="1" ht="28.5" customHeight="1" x14ac:dyDescent="0.2">
      <c r="A18" s="22" t="s">
        <v>58</v>
      </c>
      <c r="C18" s="16">
        <f>'درآمد ناشی از تغییر قیمت اوراق'!I10</f>
        <v>253</v>
      </c>
      <c r="E18" s="16">
        <v>0</v>
      </c>
      <c r="G18" s="16">
        <f t="shared" si="0"/>
        <v>253</v>
      </c>
      <c r="I18" s="23">
        <f>(G18/درآمد!E$12)*100</f>
        <v>-6.6593718626297528E-6</v>
      </c>
      <c r="K18" s="16">
        <f>'درآمد ناشی از تغییر قیمت اوراق'!Q10</f>
        <v>2451</v>
      </c>
      <c r="M18" s="16">
        <v>0</v>
      </c>
      <c r="O18" s="16">
        <f t="shared" si="1"/>
        <v>2451</v>
      </c>
      <c r="Q18" s="23">
        <v>0</v>
      </c>
    </row>
    <row r="19" spans="1:20" s="10" customFormat="1" ht="28.5" customHeight="1" x14ac:dyDescent="0.2">
      <c r="A19" s="15" t="s">
        <v>28</v>
      </c>
      <c r="C19" s="17">
        <f>'درآمد ناشی از تغییر قیمت اوراق'!I14</f>
        <v>53455488</v>
      </c>
      <c r="E19" s="17">
        <v>0</v>
      </c>
      <c r="G19" s="17">
        <f t="shared" si="0"/>
        <v>53455488</v>
      </c>
      <c r="I19" s="49">
        <f>(G19/درآمد!E$12)*100</f>
        <v>-1.407035465179219</v>
      </c>
      <c r="K19" s="16">
        <f>'درآمد ناشی از تغییر قیمت اوراق'!Q14</f>
        <v>169380619</v>
      </c>
      <c r="M19" s="17">
        <v>0</v>
      </c>
      <c r="O19" s="17">
        <f t="shared" si="1"/>
        <v>169380619</v>
      </c>
      <c r="Q19" s="18">
        <v>0.08</v>
      </c>
    </row>
    <row r="20" spans="1:20" s="10" customFormat="1" ht="28.5" customHeight="1" thickBot="1" x14ac:dyDescent="0.25">
      <c r="A20" s="4" t="s">
        <v>17</v>
      </c>
      <c r="C20" s="28">
        <f>SUM(C9:C19)</f>
        <v>-1547020548</v>
      </c>
      <c r="E20" s="28">
        <f>SUM(E9:E19)</f>
        <v>-1635835250</v>
      </c>
      <c r="G20" s="28">
        <f>SUM(G9:G19)</f>
        <v>-3182855798</v>
      </c>
      <c r="I20" s="20">
        <f>SUM(I9:I19)</f>
        <v>83.777946023751653</v>
      </c>
      <c r="K20" s="28">
        <f>SUM(K9:K19)</f>
        <v>-3907468698</v>
      </c>
      <c r="M20" s="19">
        <f>SUM(M9:M19)</f>
        <v>47066285748</v>
      </c>
      <c r="O20" s="19">
        <f>SUM(O9:O19)</f>
        <v>43158817050</v>
      </c>
      <c r="Q20" s="20">
        <f>SUM(Q9:Q19)</f>
        <v>19.169999999999995</v>
      </c>
      <c r="T20" s="44"/>
    </row>
    <row r="21" spans="1:20" ht="13.5" thickTop="1" x14ac:dyDescent="0.2"/>
    <row r="22" spans="1:20" x14ac:dyDescent="0.2">
      <c r="K22" s="36"/>
      <c r="M22" s="21"/>
    </row>
    <row r="23" spans="1:20" x14ac:dyDescent="0.2">
      <c r="K23" s="36"/>
      <c r="M23" s="21"/>
    </row>
    <row r="24" spans="1:20" x14ac:dyDescent="0.2">
      <c r="C24" s="36"/>
      <c r="E24" s="21"/>
    </row>
    <row r="25" spans="1:20" x14ac:dyDescent="0.2">
      <c r="C25" s="36"/>
      <c r="E25" s="21"/>
    </row>
  </sheetData>
  <mergeCells count="8">
    <mergeCell ref="G7:I7"/>
    <mergeCell ref="O7:Q7"/>
    <mergeCell ref="A1:Q1"/>
    <mergeCell ref="A2:Q2"/>
    <mergeCell ref="A3:Q3"/>
    <mergeCell ref="C6:I6"/>
    <mergeCell ref="K6:Q6"/>
    <mergeCell ref="A5:Q5"/>
  </mergeCells>
  <pageMargins left="0.39" right="0.39" top="0.39" bottom="0.39" header="0" footer="0"/>
  <pageSetup scale="7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79998168889431442"/>
    <pageSetUpPr fitToPage="1"/>
  </sheetPr>
  <dimension ref="A1:J22"/>
  <sheetViews>
    <sheetView rightToLeft="1" view="pageBreakPreview" zoomScaleNormal="100" zoomScaleSheetLayoutView="100" workbookViewId="0">
      <selection activeCell="A21" sqref="A21"/>
    </sheetView>
  </sheetViews>
  <sheetFormatPr defaultRowHeight="12.75" x14ac:dyDescent="0.2"/>
  <cols>
    <col min="1" max="1" width="28.7109375" bestFit="1" customWidth="1"/>
    <col min="2" max="2" width="21.28515625" bestFit="1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1.75" customHeight="1" x14ac:dyDescent="0.2">
      <c r="A2" s="54" t="s">
        <v>41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4.45" customHeight="1" x14ac:dyDescent="0.2"/>
    <row r="5" spans="1:10" ht="24" x14ac:dyDescent="0.2">
      <c r="A5" s="60" t="s">
        <v>140</v>
      </c>
      <c r="B5" s="60"/>
      <c r="C5" s="60"/>
      <c r="D5" s="60"/>
      <c r="E5" s="60"/>
      <c r="F5" s="60"/>
      <c r="G5" s="60"/>
      <c r="H5" s="60"/>
      <c r="I5" s="60"/>
      <c r="J5" s="60"/>
    </row>
    <row r="6" spans="1:10" ht="31.15" customHeight="1" x14ac:dyDescent="0.2">
      <c r="A6" s="10"/>
      <c r="B6" s="10"/>
      <c r="C6" s="10"/>
      <c r="D6" s="55" t="s">
        <v>110</v>
      </c>
      <c r="E6" s="55"/>
      <c r="F6" s="55"/>
      <c r="G6" s="10"/>
      <c r="H6" s="55" t="s">
        <v>129</v>
      </c>
      <c r="I6" s="55"/>
      <c r="J6" s="55"/>
    </row>
    <row r="7" spans="1:10" ht="42" x14ac:dyDescent="0.2">
      <c r="A7" s="55" t="s">
        <v>59</v>
      </c>
      <c r="B7" s="55"/>
      <c r="C7" s="10"/>
      <c r="D7" s="5" t="s">
        <v>60</v>
      </c>
      <c r="E7" s="11"/>
      <c r="F7" s="5" t="s">
        <v>61</v>
      </c>
      <c r="G7" s="10"/>
      <c r="H7" s="5" t="s">
        <v>60</v>
      </c>
      <c r="I7" s="11"/>
      <c r="J7" s="5" t="s">
        <v>61</v>
      </c>
    </row>
    <row r="8" spans="1:10" ht="31.15" customHeight="1" x14ac:dyDescent="0.2">
      <c r="A8" s="30" t="s">
        <v>37</v>
      </c>
      <c r="B8" s="12" t="s">
        <v>142</v>
      </c>
      <c r="C8" s="10"/>
      <c r="D8" s="13">
        <v>13855</v>
      </c>
      <c r="E8" s="10"/>
      <c r="F8" s="14" t="s">
        <v>141</v>
      </c>
      <c r="G8" s="10"/>
      <c r="H8" s="13">
        <v>132613</v>
      </c>
      <c r="I8" s="10"/>
      <c r="J8" s="14" t="s">
        <v>141</v>
      </c>
    </row>
    <row r="9" spans="1:10" ht="31.15" customHeight="1" x14ac:dyDescent="0.2">
      <c r="A9" s="31" t="s">
        <v>38</v>
      </c>
      <c r="B9" s="22" t="s">
        <v>85</v>
      </c>
      <c r="C9" s="10"/>
      <c r="D9" s="16">
        <v>83650</v>
      </c>
      <c r="E9" s="10"/>
      <c r="F9" s="23" t="s">
        <v>141</v>
      </c>
      <c r="G9" s="10"/>
      <c r="H9" s="16">
        <v>13230801</v>
      </c>
      <c r="I9" s="10"/>
      <c r="J9" s="23" t="s">
        <v>141</v>
      </c>
    </row>
    <row r="10" spans="1:10" ht="31.15" customHeight="1" x14ac:dyDescent="0.2">
      <c r="A10" s="31" t="s">
        <v>38</v>
      </c>
      <c r="B10" s="22" t="s">
        <v>86</v>
      </c>
      <c r="C10" s="10"/>
      <c r="D10" s="16">
        <v>3085604</v>
      </c>
      <c r="E10" s="10"/>
      <c r="F10" s="23" t="s">
        <v>141</v>
      </c>
      <c r="G10" s="10"/>
      <c r="H10" s="16">
        <v>3373336</v>
      </c>
      <c r="I10" s="10"/>
      <c r="J10" s="23" t="s">
        <v>141</v>
      </c>
    </row>
    <row r="11" spans="1:10" ht="31.15" customHeight="1" x14ac:dyDescent="0.2">
      <c r="A11" s="31" t="s">
        <v>38</v>
      </c>
      <c r="B11" s="22" t="s">
        <v>87</v>
      </c>
      <c r="C11" s="10"/>
      <c r="D11" s="16">
        <v>4765</v>
      </c>
      <c r="E11" s="10"/>
      <c r="F11" s="23" t="s">
        <v>141</v>
      </c>
      <c r="G11" s="10"/>
      <c r="H11" s="16">
        <v>2129953</v>
      </c>
      <c r="I11" s="10"/>
      <c r="J11" s="23" t="s">
        <v>141</v>
      </c>
    </row>
    <row r="12" spans="1:10" ht="31.15" customHeight="1" x14ac:dyDescent="0.2">
      <c r="A12" s="31" t="s">
        <v>38</v>
      </c>
      <c r="B12" s="22" t="s">
        <v>88</v>
      </c>
      <c r="C12" s="10"/>
      <c r="D12" s="16">
        <v>0</v>
      </c>
      <c r="E12" s="10"/>
      <c r="F12" s="23" t="s">
        <v>141</v>
      </c>
      <c r="G12" s="10"/>
      <c r="H12" s="16">
        <v>5341333</v>
      </c>
      <c r="I12" s="10"/>
      <c r="J12" s="23" t="s">
        <v>141</v>
      </c>
    </row>
    <row r="13" spans="1:10" ht="31.15" customHeight="1" x14ac:dyDescent="0.2">
      <c r="A13" s="31" t="s">
        <v>39</v>
      </c>
      <c r="B13" s="22" t="s">
        <v>92</v>
      </c>
      <c r="C13" s="10"/>
      <c r="D13" s="16">
        <v>40686</v>
      </c>
      <c r="E13" s="10"/>
      <c r="F13" s="23" t="s">
        <v>141</v>
      </c>
      <c r="G13" s="10"/>
      <c r="H13" s="16">
        <v>163586</v>
      </c>
      <c r="I13" s="10"/>
      <c r="J13" s="23" t="s">
        <v>141</v>
      </c>
    </row>
    <row r="14" spans="1:10" ht="31.15" customHeight="1" x14ac:dyDescent="0.2">
      <c r="A14" s="31" t="s">
        <v>37</v>
      </c>
      <c r="B14" s="22" t="s">
        <v>143</v>
      </c>
      <c r="C14" s="10"/>
      <c r="D14" s="16">
        <v>10850</v>
      </c>
      <c r="E14" s="10"/>
      <c r="F14" s="23" t="s">
        <v>141</v>
      </c>
      <c r="G14" s="10"/>
      <c r="H14" s="16">
        <v>55596</v>
      </c>
      <c r="I14" s="10"/>
      <c r="J14" s="23" t="s">
        <v>141</v>
      </c>
    </row>
    <row r="15" spans="1:10" ht="31.15" customHeight="1" x14ac:dyDescent="0.2">
      <c r="A15" s="31" t="s">
        <v>40</v>
      </c>
      <c r="B15" s="22" t="s">
        <v>144</v>
      </c>
      <c r="C15" s="10"/>
      <c r="D15" s="16">
        <v>499843132</v>
      </c>
      <c r="E15" s="10"/>
      <c r="F15" s="23" t="s">
        <v>141</v>
      </c>
      <c r="G15" s="10"/>
      <c r="H15" s="16">
        <v>2772803537</v>
      </c>
      <c r="I15" s="10"/>
      <c r="J15" s="23" t="s">
        <v>141</v>
      </c>
    </row>
    <row r="16" spans="1:10" ht="31.15" customHeight="1" x14ac:dyDescent="0.2">
      <c r="A16" s="31" t="s">
        <v>38</v>
      </c>
      <c r="B16" s="22" t="s">
        <v>145</v>
      </c>
      <c r="C16" s="10"/>
      <c r="D16" s="16">
        <v>89093</v>
      </c>
      <c r="E16" s="10"/>
      <c r="F16" s="23" t="s">
        <v>141</v>
      </c>
      <c r="G16" s="10"/>
      <c r="H16" s="16">
        <v>164865</v>
      </c>
      <c r="I16" s="10"/>
      <c r="J16" s="23" t="s">
        <v>141</v>
      </c>
    </row>
    <row r="17" spans="1:10" ht="31.15" customHeight="1" x14ac:dyDescent="0.2">
      <c r="A17" s="31" t="s">
        <v>38</v>
      </c>
      <c r="B17" s="22" t="s">
        <v>146</v>
      </c>
      <c r="C17" s="10"/>
      <c r="D17" s="16">
        <v>18863</v>
      </c>
      <c r="E17" s="10"/>
      <c r="F17" s="23" t="s">
        <v>141</v>
      </c>
      <c r="G17" s="10"/>
      <c r="H17" s="16">
        <v>42245</v>
      </c>
      <c r="I17" s="10"/>
      <c r="J17" s="23" t="s">
        <v>141</v>
      </c>
    </row>
    <row r="18" spans="1:10" ht="31.15" customHeight="1" x14ac:dyDescent="0.2">
      <c r="A18" s="43" t="s">
        <v>38</v>
      </c>
      <c r="B18" s="15" t="s">
        <v>147</v>
      </c>
      <c r="C18" s="10"/>
      <c r="D18" s="17">
        <v>133619</v>
      </c>
      <c r="E18" s="10"/>
      <c r="F18" s="18" t="s">
        <v>141</v>
      </c>
      <c r="G18" s="10"/>
      <c r="H18" s="17">
        <v>133619</v>
      </c>
      <c r="I18" s="10"/>
      <c r="J18" s="18" t="s">
        <v>141</v>
      </c>
    </row>
    <row r="19" spans="1:10" ht="31.15" customHeight="1" x14ac:dyDescent="0.2">
      <c r="A19" s="57" t="s">
        <v>17</v>
      </c>
      <c r="B19" s="57"/>
      <c r="C19" s="10"/>
      <c r="D19" s="19">
        <f>SUM(D8:D18)</f>
        <v>503324117</v>
      </c>
      <c r="E19" s="10"/>
      <c r="F19" s="19" t="s">
        <v>141</v>
      </c>
      <c r="G19" s="10"/>
      <c r="H19" s="19">
        <f>SUM(H8:H18)</f>
        <v>2797571484</v>
      </c>
      <c r="I19" s="10"/>
      <c r="J19" s="19" t="s">
        <v>141</v>
      </c>
    </row>
    <row r="20" spans="1:10" x14ac:dyDescent="0.2">
      <c r="D20" s="21"/>
      <c r="H20" s="21"/>
    </row>
    <row r="22" spans="1:10" x14ac:dyDescent="0.2">
      <c r="D22" s="21"/>
    </row>
  </sheetData>
  <mergeCells count="8">
    <mergeCell ref="A7:B7"/>
    <mergeCell ref="A19:B19"/>
    <mergeCell ref="A1:J1"/>
    <mergeCell ref="A2:J2"/>
    <mergeCell ref="A3:J3"/>
    <mergeCell ref="D6:F6"/>
    <mergeCell ref="H6:J6"/>
    <mergeCell ref="A5:J5"/>
  </mergeCells>
  <pageMargins left="0.39" right="0.39" top="0.39" bottom="0.39" header="0" footer="0"/>
  <pageSetup scale="9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79998168889431442"/>
    <pageSetUpPr fitToPage="1"/>
  </sheetPr>
  <dimension ref="A1:F11"/>
  <sheetViews>
    <sheetView rightToLeft="1" view="pageBreakPreview" zoomScaleNormal="100" zoomScaleSheetLayoutView="100" workbookViewId="0">
      <selection activeCell="B13" sqref="B13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4" t="s">
        <v>0</v>
      </c>
      <c r="B1" s="54"/>
      <c r="C1" s="54"/>
      <c r="D1" s="54"/>
      <c r="E1" s="54"/>
      <c r="F1" s="54"/>
    </row>
    <row r="2" spans="1:6" ht="21.75" customHeight="1" x14ac:dyDescent="0.2">
      <c r="A2" s="54" t="s">
        <v>41</v>
      </c>
      <c r="B2" s="54"/>
      <c r="C2" s="54"/>
      <c r="D2" s="54"/>
      <c r="E2" s="54"/>
      <c r="F2" s="54"/>
    </row>
    <row r="3" spans="1:6" ht="21.75" customHeight="1" x14ac:dyDescent="0.2">
      <c r="A3" s="54" t="s">
        <v>2</v>
      </c>
      <c r="B3" s="54"/>
      <c r="C3" s="54"/>
      <c r="D3" s="54"/>
      <c r="E3" s="54"/>
      <c r="F3" s="54"/>
    </row>
    <row r="4" spans="1:6" ht="14.45" customHeight="1" x14ac:dyDescent="0.2"/>
    <row r="5" spans="1:6" ht="25.9" customHeight="1" x14ac:dyDescent="0.2">
      <c r="A5" s="60" t="s">
        <v>148</v>
      </c>
      <c r="B5" s="60"/>
      <c r="C5" s="60"/>
      <c r="D5" s="60"/>
      <c r="E5" s="60"/>
      <c r="F5" s="60"/>
    </row>
    <row r="6" spans="1:6" s="10" customFormat="1" ht="24" customHeight="1" x14ac:dyDescent="0.2">
      <c r="D6" s="2" t="s">
        <v>110</v>
      </c>
      <c r="F6" s="2" t="s">
        <v>5</v>
      </c>
    </row>
    <row r="7" spans="1:6" s="10" customFormat="1" ht="24" customHeight="1" x14ac:dyDescent="0.2">
      <c r="A7" s="55" t="s">
        <v>50</v>
      </c>
      <c r="B7" s="55"/>
      <c r="D7" s="3" t="s">
        <v>34</v>
      </c>
      <c r="F7" s="3" t="s">
        <v>34</v>
      </c>
    </row>
    <row r="8" spans="1:6" s="10" customFormat="1" ht="24" customHeight="1" x14ac:dyDescent="0.2">
      <c r="A8" s="58" t="s">
        <v>50</v>
      </c>
      <c r="B8" s="58"/>
      <c r="D8" s="13">
        <v>0</v>
      </c>
      <c r="F8" s="13">
        <v>87148893</v>
      </c>
    </row>
    <row r="9" spans="1:6" s="10" customFormat="1" ht="24" customHeight="1" x14ac:dyDescent="0.2">
      <c r="A9" s="61" t="s">
        <v>62</v>
      </c>
      <c r="B9" s="61"/>
      <c r="D9" s="16">
        <v>0</v>
      </c>
      <c r="F9" s="16">
        <v>0</v>
      </c>
    </row>
    <row r="10" spans="1:6" s="10" customFormat="1" ht="24" customHeight="1" x14ac:dyDescent="0.2">
      <c r="A10" s="59" t="s">
        <v>63</v>
      </c>
      <c r="B10" s="59"/>
      <c r="D10" s="17">
        <v>0</v>
      </c>
      <c r="F10" s="17">
        <v>0</v>
      </c>
    </row>
    <row r="11" spans="1:6" s="10" customFormat="1" ht="24" customHeight="1" x14ac:dyDescent="0.2">
      <c r="A11" s="57" t="s">
        <v>17</v>
      </c>
      <c r="B11" s="57"/>
      <c r="D11" s="19">
        <v>0</v>
      </c>
      <c r="F11" s="19">
        <f>SUM(F8:F10)</f>
        <v>87148893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A7:B7"/>
    <mergeCell ref="A5:F5"/>
  </mergeCells>
  <pageMargins left="0.39" right="0.39" top="0.39" bottom="0.39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AA18"/>
  <sheetViews>
    <sheetView rightToLeft="1" view="pageBreakPreview" zoomScaleNormal="100" zoomScaleSheetLayoutView="100" workbookViewId="0">
      <selection activeCell="C15" sqref="C15"/>
    </sheetView>
  </sheetViews>
  <sheetFormatPr defaultRowHeight="12.75" x14ac:dyDescent="0.2"/>
  <cols>
    <col min="1" max="2" width="2.5703125" customWidth="1"/>
    <col min="3" max="3" width="23.42578125" customWidth="1"/>
    <col min="4" max="4" width="1.28515625" customWidth="1"/>
    <col min="5" max="5" width="19" customWidth="1"/>
    <col min="6" max="6" width="1.28515625" customWidth="1"/>
    <col min="7" max="7" width="15.5703125" customWidth="1"/>
    <col min="8" max="8" width="1.28515625" customWidth="1"/>
    <col min="9" max="9" width="15.5703125" customWidth="1"/>
    <col min="10" max="10" width="1.28515625" customWidth="1"/>
    <col min="11" max="11" width="14.28515625" customWidth="1"/>
    <col min="12" max="12" width="1.28515625" customWidth="1"/>
    <col min="13" max="13" width="14.85546875" bestFit="1" customWidth="1"/>
    <col min="14" max="14" width="1.28515625" customWidth="1"/>
    <col min="15" max="15" width="14.28515625" customWidth="1"/>
    <col min="16" max="16" width="1.28515625" customWidth="1"/>
    <col min="17" max="17" width="14.28515625" customWidth="1"/>
    <col min="18" max="18" width="1.28515625" customWidth="1"/>
    <col min="19" max="19" width="15.5703125" customWidth="1"/>
    <col min="20" max="20" width="1.28515625" customWidth="1"/>
    <col min="21" max="21" width="15.5703125" customWidth="1"/>
    <col min="22" max="22" width="1.28515625" customWidth="1"/>
    <col min="23" max="23" width="15.85546875" bestFit="1" customWidth="1"/>
    <col min="24" max="24" width="1.28515625" customWidth="1"/>
    <col min="25" max="25" width="16.85546875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27" ht="21.75" customHeight="1" x14ac:dyDescent="0.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spans="1:27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 ht="24" x14ac:dyDescent="0.2">
      <c r="A4" s="60" t="s">
        <v>72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</row>
    <row r="5" spans="1:27" ht="24" x14ac:dyDescent="0.2">
      <c r="A5" s="60" t="s">
        <v>73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spans="1:27" ht="8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33" customHeight="1" x14ac:dyDescent="0.2">
      <c r="A7" s="10"/>
      <c r="B7" s="10"/>
      <c r="C7" s="10"/>
      <c r="D7" s="10"/>
      <c r="E7" s="55" t="s">
        <v>3</v>
      </c>
      <c r="F7" s="55"/>
      <c r="G7" s="55"/>
      <c r="H7" s="55"/>
      <c r="I7" s="55"/>
      <c r="J7" s="10"/>
      <c r="K7" s="55" t="s">
        <v>4</v>
      </c>
      <c r="L7" s="55"/>
      <c r="M7" s="55"/>
      <c r="N7" s="55"/>
      <c r="O7" s="55"/>
      <c r="P7" s="55"/>
      <c r="Q7" s="55"/>
      <c r="R7" s="10"/>
      <c r="S7" s="55" t="s">
        <v>5</v>
      </c>
      <c r="T7" s="55"/>
      <c r="U7" s="55"/>
      <c r="V7" s="55"/>
      <c r="W7" s="55"/>
      <c r="X7" s="55"/>
      <c r="Y7" s="55"/>
      <c r="Z7" s="55"/>
      <c r="AA7" s="55"/>
    </row>
    <row r="8" spans="1:27" ht="33" customHeight="1" x14ac:dyDescent="0.2">
      <c r="A8" s="10"/>
      <c r="B8" s="10"/>
      <c r="C8" s="10"/>
      <c r="D8" s="10"/>
      <c r="E8" s="11"/>
      <c r="F8" s="11"/>
      <c r="G8" s="11"/>
      <c r="H8" s="11"/>
      <c r="I8" s="11"/>
      <c r="J8" s="10"/>
      <c r="K8" s="56" t="s">
        <v>6</v>
      </c>
      <c r="L8" s="56"/>
      <c r="M8" s="56"/>
      <c r="N8" s="11"/>
      <c r="O8" s="56" t="s">
        <v>7</v>
      </c>
      <c r="P8" s="56"/>
      <c r="Q8" s="56"/>
      <c r="R8" s="10"/>
      <c r="S8" s="11"/>
      <c r="T8" s="11"/>
      <c r="U8" s="11"/>
      <c r="V8" s="11"/>
      <c r="W8" s="11"/>
      <c r="X8" s="11"/>
      <c r="Y8" s="11"/>
      <c r="Z8" s="11"/>
      <c r="AA8" s="11"/>
    </row>
    <row r="9" spans="1:27" ht="33" customHeight="1" x14ac:dyDescent="0.2">
      <c r="A9" s="55" t="s">
        <v>8</v>
      </c>
      <c r="B9" s="55"/>
      <c r="C9" s="55"/>
      <c r="D9" s="10"/>
      <c r="E9" s="2" t="s">
        <v>9</v>
      </c>
      <c r="F9" s="10"/>
      <c r="G9" s="2" t="s">
        <v>10</v>
      </c>
      <c r="H9" s="10"/>
      <c r="I9" s="2" t="s">
        <v>11</v>
      </c>
      <c r="J9" s="10"/>
      <c r="K9" s="3" t="s">
        <v>9</v>
      </c>
      <c r="L9" s="11"/>
      <c r="M9" s="3" t="s">
        <v>10</v>
      </c>
      <c r="N9" s="10"/>
      <c r="O9" s="3" t="s">
        <v>9</v>
      </c>
      <c r="P9" s="11"/>
      <c r="Q9" s="3" t="s">
        <v>12</v>
      </c>
      <c r="R9" s="10"/>
      <c r="S9" s="2" t="s">
        <v>9</v>
      </c>
      <c r="T9" s="10"/>
      <c r="U9" s="2" t="s">
        <v>13</v>
      </c>
      <c r="V9" s="10"/>
      <c r="W9" s="2" t="s">
        <v>10</v>
      </c>
      <c r="X9" s="10"/>
      <c r="Y9" s="2" t="s">
        <v>11</v>
      </c>
      <c r="Z9" s="10"/>
      <c r="AA9" s="2" t="s">
        <v>14</v>
      </c>
    </row>
    <row r="10" spans="1:27" ht="33" customHeight="1" x14ac:dyDescent="0.2">
      <c r="A10" s="58" t="s">
        <v>15</v>
      </c>
      <c r="B10" s="58"/>
      <c r="C10" s="58"/>
      <c r="D10" s="10"/>
      <c r="E10" s="13">
        <v>28431177</v>
      </c>
      <c r="F10" s="10"/>
      <c r="G10" s="13">
        <v>70020971712</v>
      </c>
      <c r="H10" s="10"/>
      <c r="I10" s="13">
        <v>157673109645.414</v>
      </c>
      <c r="J10" s="10"/>
      <c r="K10" s="13">
        <v>470000</v>
      </c>
      <c r="L10" s="10"/>
      <c r="M10" s="13">
        <v>2560258394</v>
      </c>
      <c r="N10" s="10"/>
      <c r="O10" s="29">
        <v>-650000</v>
      </c>
      <c r="P10" s="10"/>
      <c r="Q10" s="13">
        <v>3552797862</v>
      </c>
      <c r="R10" s="10"/>
      <c r="S10" s="13">
        <v>28251177</v>
      </c>
      <c r="T10" s="10"/>
      <c r="U10" s="13">
        <v>5510</v>
      </c>
      <c r="V10" s="10"/>
      <c r="W10" s="13">
        <v>70973887608</v>
      </c>
      <c r="X10" s="10"/>
      <c r="Y10" s="13">
        <v>155545680641.19501</v>
      </c>
      <c r="Z10" s="10"/>
      <c r="AA10" s="14">
        <v>8.6</v>
      </c>
    </row>
    <row r="11" spans="1:27" ht="33" customHeight="1" x14ac:dyDescent="0.2">
      <c r="A11" s="59" t="s">
        <v>16</v>
      </c>
      <c r="B11" s="59"/>
      <c r="C11" s="59"/>
      <c r="D11" s="10"/>
      <c r="E11" s="16">
        <v>88258468</v>
      </c>
      <c r="F11" s="10"/>
      <c r="G11" s="17">
        <v>526332740250</v>
      </c>
      <c r="H11" s="10"/>
      <c r="I11" s="17">
        <v>605874860046.87805</v>
      </c>
      <c r="J11" s="10"/>
      <c r="K11" s="17">
        <v>7438003</v>
      </c>
      <c r="L11" s="10"/>
      <c r="M11" s="17">
        <v>52102956430</v>
      </c>
      <c r="N11" s="10"/>
      <c r="O11" s="27">
        <v>-80000</v>
      </c>
      <c r="P11" s="10"/>
      <c r="Q11" s="17">
        <v>564570608</v>
      </c>
      <c r="R11" s="10"/>
      <c r="S11" s="17">
        <v>95616471</v>
      </c>
      <c r="T11" s="10"/>
      <c r="U11" s="17">
        <v>6880</v>
      </c>
      <c r="V11" s="10"/>
      <c r="W11" s="17">
        <v>577958613628</v>
      </c>
      <c r="X11" s="10"/>
      <c r="Y11" s="17">
        <v>657341361076.43506</v>
      </c>
      <c r="Z11" s="10"/>
      <c r="AA11" s="18">
        <v>36.32</v>
      </c>
    </row>
    <row r="12" spans="1:27" ht="33" customHeight="1" thickBot="1" x14ac:dyDescent="0.25">
      <c r="A12" s="57" t="s">
        <v>17</v>
      </c>
      <c r="B12" s="57"/>
      <c r="C12" s="57"/>
      <c r="D12" s="9"/>
      <c r="E12" s="19">
        <f>SUM(E10:E11)</f>
        <v>116689645</v>
      </c>
      <c r="F12" s="10"/>
      <c r="G12" s="19">
        <f>SUM(G10:G11)</f>
        <v>596353711962</v>
      </c>
      <c r="H12" s="10"/>
      <c r="I12" s="19">
        <f>SUM(I10:I11)</f>
        <v>763547969692.29199</v>
      </c>
      <c r="J12" s="10"/>
      <c r="K12" s="19">
        <f>SUM(K10:K11)</f>
        <v>7908003</v>
      </c>
      <c r="L12" s="10"/>
      <c r="M12" s="19">
        <f>SUM(M10:M11)</f>
        <v>54663214824</v>
      </c>
      <c r="N12" s="10"/>
      <c r="O12" s="28">
        <f>SUM(O10:O11)</f>
        <v>-730000</v>
      </c>
      <c r="P12" s="10"/>
      <c r="Q12" s="19">
        <f>SUM(Q10:Q11)</f>
        <v>4117368470</v>
      </c>
      <c r="R12" s="10"/>
      <c r="S12" s="19">
        <f>SUM(S10:S11)</f>
        <v>123867648</v>
      </c>
      <c r="T12" s="10"/>
      <c r="U12" s="19"/>
      <c r="V12" s="10"/>
      <c r="W12" s="19">
        <f>SUM(W10:W11)</f>
        <v>648932501236</v>
      </c>
      <c r="X12" s="10"/>
      <c r="Y12" s="19">
        <f>SUM(Y10:Y11)</f>
        <v>812887041717.63013</v>
      </c>
      <c r="Z12" s="10"/>
      <c r="AA12" s="20">
        <f>SUM(AA10:AA11)</f>
        <v>44.92</v>
      </c>
    </row>
    <row r="13" spans="1:27" ht="13.5" thickTop="1" x14ac:dyDescent="0.2">
      <c r="E13" s="21"/>
    </row>
    <row r="15" spans="1:27" x14ac:dyDescent="0.2">
      <c r="Y15" s="21"/>
    </row>
    <row r="16" spans="1:27" x14ac:dyDescent="0.2">
      <c r="G16" s="21"/>
    </row>
    <row r="17" spans="7:7" x14ac:dyDescent="0.2">
      <c r="G17" s="21"/>
    </row>
    <row r="18" spans="7:7" x14ac:dyDescent="0.2">
      <c r="G18" s="21"/>
    </row>
  </sheetData>
  <mergeCells count="14">
    <mergeCell ref="A1:AA1"/>
    <mergeCell ref="A2:AA2"/>
    <mergeCell ref="A3:AA3"/>
    <mergeCell ref="A4:AA4"/>
    <mergeCell ref="A5:AA5"/>
    <mergeCell ref="K7:Q7"/>
    <mergeCell ref="S7:AA7"/>
    <mergeCell ref="K8:M8"/>
    <mergeCell ref="O8:Q8"/>
    <mergeCell ref="A12:C12"/>
    <mergeCell ref="A9:C9"/>
    <mergeCell ref="A10:C10"/>
    <mergeCell ref="A11:C11"/>
    <mergeCell ref="E7:I7"/>
  </mergeCells>
  <pageMargins left="0.39" right="0.39" top="0.39" bottom="0.39" header="0" footer="0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79998168889431442"/>
    <pageSetUpPr fitToPage="1"/>
  </sheetPr>
  <dimension ref="A1:AC25"/>
  <sheetViews>
    <sheetView rightToLeft="1" view="pageBreakPreview" zoomScaleNormal="100" zoomScaleSheetLayoutView="100" workbookViewId="0">
      <selection activeCell="A22" sqref="A22"/>
    </sheetView>
  </sheetViews>
  <sheetFormatPr defaultRowHeight="12.75" x14ac:dyDescent="0.2"/>
  <cols>
    <col min="1" max="1" width="27.140625" customWidth="1"/>
    <col min="2" max="2" width="11.85546875" customWidth="1"/>
    <col min="3" max="3" width="1.28515625" customWidth="1"/>
    <col min="4" max="4" width="11.140625" bestFit="1" customWidth="1"/>
    <col min="5" max="5" width="1.28515625" customWidth="1"/>
    <col min="6" max="6" width="15.7109375" bestFit="1" customWidth="1"/>
    <col min="7" max="7" width="1.28515625" customWidth="1"/>
    <col min="8" max="8" width="16" bestFit="1" customWidth="1"/>
    <col min="9" max="9" width="1.28515625" customWidth="1"/>
    <col min="10" max="10" width="12.140625" bestFit="1" customWidth="1"/>
    <col min="11" max="11" width="1.28515625" customWidth="1"/>
    <col min="12" max="12" width="17.7109375" bestFit="1" customWidth="1"/>
    <col min="13" max="13" width="1.28515625" customWidth="1"/>
    <col min="14" max="14" width="13.7109375" bestFit="1" customWidth="1"/>
    <col min="15" max="15" width="1.28515625" customWidth="1"/>
    <col min="16" max="16" width="17.7109375" bestFit="1" customWidth="1"/>
    <col min="17" max="17" width="1.28515625" customWidth="1"/>
    <col min="18" max="18" width="11" bestFit="1" customWidth="1"/>
    <col min="19" max="19" width="1.28515625" customWidth="1"/>
    <col min="20" max="20" width="22.28515625" bestFit="1" customWidth="1"/>
    <col min="21" max="21" width="1.28515625" customWidth="1"/>
    <col min="22" max="22" width="16.42578125" bestFit="1" customWidth="1"/>
    <col min="23" max="23" width="1.28515625" customWidth="1"/>
    <col min="24" max="24" width="16.85546875" customWidth="1"/>
    <col min="25" max="25" width="1.28515625" customWidth="1"/>
    <col min="26" max="26" width="18.28515625" bestFit="1" customWidth="1"/>
    <col min="27" max="27" width="0.28515625" customWidth="1"/>
  </cols>
  <sheetData>
    <row r="1" spans="1:29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9" ht="21.75" customHeight="1" x14ac:dyDescent="0.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9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9" ht="10.5" customHeight="1" x14ac:dyDescent="0.2"/>
    <row r="5" spans="1:29" ht="26.25" customHeight="1" x14ac:dyDescent="0.2">
      <c r="A5" s="60" t="s">
        <v>74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</row>
    <row r="6" spans="1:29" ht="10.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9" ht="24.75" customHeight="1" x14ac:dyDescent="0.2">
      <c r="A7" s="10"/>
      <c r="B7" s="10"/>
      <c r="C7" s="10"/>
      <c r="D7" s="62" t="s">
        <v>3</v>
      </c>
      <c r="E7" s="62"/>
      <c r="F7" s="62"/>
      <c r="G7" s="62"/>
      <c r="H7" s="62"/>
      <c r="I7" s="10"/>
      <c r="J7" s="55" t="s">
        <v>4</v>
      </c>
      <c r="K7" s="55"/>
      <c r="L7" s="55"/>
      <c r="M7" s="55"/>
      <c r="N7" s="55"/>
      <c r="O7" s="55"/>
      <c r="P7" s="55"/>
      <c r="Q7" s="10"/>
      <c r="R7" s="55" t="s">
        <v>5</v>
      </c>
      <c r="S7" s="55"/>
      <c r="T7" s="55"/>
      <c r="U7" s="55"/>
      <c r="V7" s="55"/>
      <c r="W7" s="55"/>
      <c r="X7" s="55"/>
      <c r="Y7" s="55"/>
      <c r="Z7" s="55"/>
    </row>
    <row r="8" spans="1:29" ht="24.75" customHeight="1" x14ac:dyDescent="0.2">
      <c r="A8" s="10"/>
      <c r="B8" s="10"/>
      <c r="C8" s="10"/>
      <c r="D8" s="11"/>
      <c r="E8" s="11"/>
      <c r="F8" s="11"/>
      <c r="G8" s="11"/>
      <c r="H8" s="11"/>
      <c r="I8" s="10"/>
      <c r="J8" s="56" t="s">
        <v>18</v>
      </c>
      <c r="K8" s="56"/>
      <c r="L8" s="56"/>
      <c r="M8" s="11"/>
      <c r="N8" s="56" t="s">
        <v>19</v>
      </c>
      <c r="O8" s="56"/>
      <c r="P8" s="56"/>
      <c r="Q8" s="10"/>
      <c r="R8" s="11"/>
      <c r="S8" s="11"/>
      <c r="T8" s="11"/>
      <c r="U8" s="11"/>
      <c r="V8" s="11"/>
      <c r="W8" s="11"/>
      <c r="X8" s="11"/>
      <c r="Y8" s="11"/>
      <c r="Z8" s="11"/>
    </row>
    <row r="9" spans="1:29" ht="24.75" customHeight="1" x14ac:dyDescent="0.2">
      <c r="A9" s="55" t="s">
        <v>20</v>
      </c>
      <c r="B9" s="55"/>
      <c r="C9" s="10"/>
      <c r="D9" s="2" t="s">
        <v>21</v>
      </c>
      <c r="E9" s="10"/>
      <c r="F9" s="2" t="s">
        <v>10</v>
      </c>
      <c r="G9" s="10"/>
      <c r="H9" s="2" t="s">
        <v>11</v>
      </c>
      <c r="I9" s="10"/>
      <c r="J9" s="3" t="s">
        <v>9</v>
      </c>
      <c r="K9" s="11"/>
      <c r="L9" s="3" t="s">
        <v>10</v>
      </c>
      <c r="M9" s="10"/>
      <c r="N9" s="3" t="s">
        <v>9</v>
      </c>
      <c r="O9" s="11"/>
      <c r="P9" s="3" t="s">
        <v>12</v>
      </c>
      <c r="Q9" s="10"/>
      <c r="R9" s="2" t="s">
        <v>9</v>
      </c>
      <c r="S9" s="10"/>
      <c r="T9" s="2" t="s">
        <v>22</v>
      </c>
      <c r="U9" s="10"/>
      <c r="V9" s="2" t="s">
        <v>10</v>
      </c>
      <c r="W9" s="10"/>
      <c r="X9" s="2" t="s">
        <v>11</v>
      </c>
      <c r="Y9" s="10"/>
      <c r="Z9" s="2" t="s">
        <v>14</v>
      </c>
    </row>
    <row r="10" spans="1:29" ht="24.75" customHeight="1" x14ac:dyDescent="0.2">
      <c r="A10" s="58" t="s">
        <v>23</v>
      </c>
      <c r="B10" s="58"/>
      <c r="C10" s="10"/>
      <c r="D10" s="13">
        <v>5409711</v>
      </c>
      <c r="E10" s="10"/>
      <c r="F10" s="13">
        <v>76522769157</v>
      </c>
      <c r="G10" s="10"/>
      <c r="H10" s="13">
        <v>76652730284.817398</v>
      </c>
      <c r="I10" s="10"/>
      <c r="J10" s="13">
        <v>354283043</v>
      </c>
      <c r="K10" s="10"/>
      <c r="L10" s="13">
        <v>5061775702247</v>
      </c>
      <c r="M10" s="10"/>
      <c r="N10" s="29">
        <v>-330747532</v>
      </c>
      <c r="O10" s="10"/>
      <c r="P10" s="13">
        <v>4722044964748</v>
      </c>
      <c r="Q10" s="10"/>
      <c r="R10" s="13">
        <v>28945222</v>
      </c>
      <c r="S10" s="10"/>
      <c r="T10" s="13">
        <v>14443</v>
      </c>
      <c r="U10" s="10"/>
      <c r="V10" s="13">
        <v>417994858236</v>
      </c>
      <c r="W10" s="10"/>
      <c r="X10" s="13">
        <v>418040164251.95001</v>
      </c>
      <c r="Y10" s="10"/>
      <c r="Z10" s="14">
        <v>23.1</v>
      </c>
      <c r="AB10" s="24"/>
      <c r="AC10" s="21"/>
    </row>
    <row r="11" spans="1:29" ht="24.75" customHeight="1" x14ac:dyDescent="0.2">
      <c r="A11" s="61" t="s">
        <v>24</v>
      </c>
      <c r="B11" s="61"/>
      <c r="C11" s="10"/>
      <c r="D11" s="16">
        <v>4938515</v>
      </c>
      <c r="E11" s="10"/>
      <c r="F11" s="16">
        <v>67073210581</v>
      </c>
      <c r="G11" s="10"/>
      <c r="H11" s="16">
        <v>65337888700.993103</v>
      </c>
      <c r="I11" s="10"/>
      <c r="J11" s="16">
        <v>24600246</v>
      </c>
      <c r="K11" s="10"/>
      <c r="L11" s="16">
        <v>319850845147</v>
      </c>
      <c r="M11" s="10"/>
      <c r="N11" s="26">
        <v>-24606915</v>
      </c>
      <c r="O11" s="10"/>
      <c r="P11" s="16">
        <v>321036259351</v>
      </c>
      <c r="Q11" s="10"/>
      <c r="R11" s="16">
        <v>4931846</v>
      </c>
      <c r="S11" s="10"/>
      <c r="T11" s="16">
        <v>12323</v>
      </c>
      <c r="U11" s="10"/>
      <c r="V11" s="16">
        <v>62484219666</v>
      </c>
      <c r="W11" s="10"/>
      <c r="X11" s="16">
        <v>60702967781.318604</v>
      </c>
      <c r="Y11" s="10"/>
      <c r="Z11" s="23">
        <v>3.35</v>
      </c>
      <c r="AB11" s="24"/>
      <c r="AC11" s="21"/>
    </row>
    <row r="12" spans="1:29" ht="24.75" customHeight="1" x14ac:dyDescent="0.2">
      <c r="A12" s="61" t="s">
        <v>25</v>
      </c>
      <c r="B12" s="61"/>
      <c r="C12" s="10"/>
      <c r="D12" s="16">
        <v>1</v>
      </c>
      <c r="E12" s="10"/>
      <c r="F12" s="16">
        <v>10339</v>
      </c>
      <c r="G12" s="10"/>
      <c r="H12" s="16">
        <v>12849.590249999999</v>
      </c>
      <c r="I12" s="10"/>
      <c r="J12" s="16">
        <v>0</v>
      </c>
      <c r="K12" s="10"/>
      <c r="L12" s="16">
        <v>0</v>
      </c>
      <c r="M12" s="10"/>
      <c r="N12" s="26">
        <v>0</v>
      </c>
      <c r="O12" s="10"/>
      <c r="P12" s="16">
        <v>0</v>
      </c>
      <c r="Q12" s="10"/>
      <c r="R12" s="16">
        <v>1</v>
      </c>
      <c r="S12" s="10"/>
      <c r="T12" s="16">
        <v>13104</v>
      </c>
      <c r="U12" s="10"/>
      <c r="V12" s="16">
        <v>10339</v>
      </c>
      <c r="W12" s="10"/>
      <c r="X12" s="16">
        <v>13101.543</v>
      </c>
      <c r="Y12" s="10"/>
      <c r="Z12" s="23">
        <v>0</v>
      </c>
      <c r="AB12" s="24"/>
    </row>
    <row r="13" spans="1:29" ht="24.75" customHeight="1" x14ac:dyDescent="0.2">
      <c r="A13" s="61" t="s">
        <v>26</v>
      </c>
      <c r="B13" s="61"/>
      <c r="C13" s="10"/>
      <c r="D13" s="16">
        <v>1877514</v>
      </c>
      <c r="E13" s="10"/>
      <c r="F13" s="16">
        <v>40198634824</v>
      </c>
      <c r="G13" s="10"/>
      <c r="H13" s="16">
        <v>39328330630.584602</v>
      </c>
      <c r="I13" s="10"/>
      <c r="J13" s="16">
        <v>3462442</v>
      </c>
      <c r="K13" s="10"/>
      <c r="L13" s="16">
        <v>72628923671</v>
      </c>
      <c r="M13" s="10"/>
      <c r="N13" s="26">
        <v>-3010780</v>
      </c>
      <c r="O13" s="10"/>
      <c r="P13" s="16">
        <v>63242710489</v>
      </c>
      <c r="Q13" s="10"/>
      <c r="R13" s="16">
        <v>2329176</v>
      </c>
      <c r="S13" s="10"/>
      <c r="T13" s="16">
        <v>20300</v>
      </c>
      <c r="U13" s="10"/>
      <c r="V13" s="16">
        <v>49018043246</v>
      </c>
      <c r="W13" s="10"/>
      <c r="X13" s="16">
        <v>47271043260.209999</v>
      </c>
      <c r="Y13" s="10"/>
      <c r="Z13" s="23">
        <v>2.61</v>
      </c>
      <c r="AB13" s="24"/>
      <c r="AC13" s="21"/>
    </row>
    <row r="14" spans="1:29" ht="24.75" customHeight="1" x14ac:dyDescent="0.2">
      <c r="A14" s="61" t="s">
        <v>27</v>
      </c>
      <c r="B14" s="61"/>
      <c r="C14" s="10"/>
      <c r="D14" s="16">
        <v>310160</v>
      </c>
      <c r="E14" s="10"/>
      <c r="F14" s="16">
        <v>4850115396</v>
      </c>
      <c r="G14" s="10"/>
      <c r="H14" s="16">
        <v>5064583332.54</v>
      </c>
      <c r="I14" s="10"/>
      <c r="J14" s="16">
        <v>174800</v>
      </c>
      <c r="K14" s="10"/>
      <c r="L14" s="16">
        <v>2883041752</v>
      </c>
      <c r="M14" s="10"/>
      <c r="N14" s="26">
        <v>-114405</v>
      </c>
      <c r="O14" s="10"/>
      <c r="P14" s="16">
        <v>1890890836</v>
      </c>
      <c r="Q14" s="10"/>
      <c r="R14" s="16">
        <v>370555</v>
      </c>
      <c r="S14" s="10"/>
      <c r="T14" s="16">
        <v>16636</v>
      </c>
      <c r="U14" s="10"/>
      <c r="V14" s="16">
        <v>5912774014</v>
      </c>
      <c r="W14" s="10"/>
      <c r="X14" s="16">
        <v>6163397126.3162498</v>
      </c>
      <c r="Y14" s="10"/>
      <c r="Z14" s="23">
        <v>0.34</v>
      </c>
      <c r="AB14" s="24"/>
      <c r="AC14" s="21"/>
    </row>
    <row r="15" spans="1:29" ht="24.75" customHeight="1" x14ac:dyDescent="0.2">
      <c r="A15" s="61" t="s">
        <v>28</v>
      </c>
      <c r="B15" s="61"/>
      <c r="C15" s="10"/>
      <c r="D15" s="16">
        <v>75899</v>
      </c>
      <c r="E15" s="10"/>
      <c r="F15" s="16">
        <v>1976445602</v>
      </c>
      <c r="G15" s="10"/>
      <c r="H15" s="16">
        <v>2092370733.9136901</v>
      </c>
      <c r="I15" s="10"/>
      <c r="J15" s="16">
        <v>18391</v>
      </c>
      <c r="K15" s="10"/>
      <c r="L15" s="16">
        <v>510013596</v>
      </c>
      <c r="M15" s="10"/>
      <c r="N15" s="26">
        <v>0</v>
      </c>
      <c r="O15" s="10"/>
      <c r="P15" s="16">
        <v>0</v>
      </c>
      <c r="Q15" s="10"/>
      <c r="R15" s="16">
        <v>94290</v>
      </c>
      <c r="S15" s="10"/>
      <c r="T15" s="16">
        <v>28172</v>
      </c>
      <c r="U15" s="10"/>
      <c r="V15" s="16">
        <v>2486459198</v>
      </c>
      <c r="W15" s="10"/>
      <c r="X15" s="16">
        <v>2655839816.6475</v>
      </c>
      <c r="Y15" s="10"/>
      <c r="Z15" s="23">
        <v>0.15</v>
      </c>
      <c r="AB15" s="24"/>
    </row>
    <row r="16" spans="1:29" ht="24.75" customHeight="1" x14ac:dyDescent="0.2">
      <c r="A16" s="61" t="s">
        <v>29</v>
      </c>
      <c r="B16" s="61"/>
      <c r="C16" s="10"/>
      <c r="D16" s="16">
        <v>2380649</v>
      </c>
      <c r="E16" s="10"/>
      <c r="F16" s="16">
        <v>26962865515</v>
      </c>
      <c r="G16" s="10"/>
      <c r="H16" s="16">
        <v>27155044790.632099</v>
      </c>
      <c r="I16" s="10"/>
      <c r="J16" s="16">
        <v>5235230</v>
      </c>
      <c r="K16" s="10"/>
      <c r="L16" s="16">
        <v>60207244921</v>
      </c>
      <c r="M16" s="10"/>
      <c r="N16" s="26">
        <v>-4521525</v>
      </c>
      <c r="O16" s="10"/>
      <c r="P16" s="16">
        <v>52078109111</v>
      </c>
      <c r="Q16" s="10"/>
      <c r="R16" s="16">
        <v>3094354</v>
      </c>
      <c r="S16" s="10"/>
      <c r="T16" s="16">
        <v>11591</v>
      </c>
      <c r="U16" s="10"/>
      <c r="V16" s="16">
        <v>35554363886</v>
      </c>
      <c r="W16" s="10"/>
      <c r="X16" s="16">
        <v>35865312214.3545</v>
      </c>
      <c r="Y16" s="10"/>
      <c r="Z16" s="23">
        <v>1.98</v>
      </c>
      <c r="AB16" s="24"/>
      <c r="AC16" s="21"/>
    </row>
    <row r="17" spans="1:29" ht="24.75" customHeight="1" x14ac:dyDescent="0.2">
      <c r="A17" s="61" t="s">
        <v>30</v>
      </c>
      <c r="B17" s="61"/>
      <c r="C17" s="10"/>
      <c r="D17" s="16">
        <v>3686873</v>
      </c>
      <c r="E17" s="10"/>
      <c r="F17" s="16">
        <v>44072250314</v>
      </c>
      <c r="G17" s="10"/>
      <c r="H17" s="16">
        <v>43671696812.0653</v>
      </c>
      <c r="I17" s="10"/>
      <c r="J17" s="16">
        <v>10706178</v>
      </c>
      <c r="K17" s="10"/>
      <c r="L17" s="16">
        <v>126431118872</v>
      </c>
      <c r="M17" s="10"/>
      <c r="N17" s="26">
        <v>-10892651</v>
      </c>
      <c r="O17" s="10"/>
      <c r="P17" s="16">
        <v>129339156989</v>
      </c>
      <c r="Q17" s="10"/>
      <c r="R17" s="16">
        <v>3500400</v>
      </c>
      <c r="S17" s="10"/>
      <c r="T17" s="16">
        <v>11447</v>
      </c>
      <c r="U17" s="10"/>
      <c r="V17" s="16">
        <v>41209941025</v>
      </c>
      <c r="W17" s="10"/>
      <c r="X17" s="16">
        <v>40059562393.785004</v>
      </c>
      <c r="Y17" s="10"/>
      <c r="Z17" s="23">
        <v>2.21</v>
      </c>
      <c r="AB17" s="24"/>
      <c r="AC17" s="21"/>
    </row>
    <row r="18" spans="1:29" ht="24.75" customHeight="1" x14ac:dyDescent="0.2">
      <c r="A18" s="59" t="s">
        <v>31</v>
      </c>
      <c r="B18" s="59"/>
      <c r="C18" s="10"/>
      <c r="D18" s="17">
        <v>0</v>
      </c>
      <c r="E18" s="10"/>
      <c r="F18" s="17">
        <v>0</v>
      </c>
      <c r="G18" s="10"/>
      <c r="H18" s="17">
        <v>0</v>
      </c>
      <c r="I18" s="10"/>
      <c r="J18" s="17">
        <v>622900</v>
      </c>
      <c r="K18" s="10"/>
      <c r="L18" s="17">
        <v>7974630256</v>
      </c>
      <c r="M18" s="10"/>
      <c r="N18" s="27">
        <v>-622900</v>
      </c>
      <c r="O18" s="10"/>
      <c r="P18" s="17">
        <v>7990931324</v>
      </c>
      <c r="Q18" s="10"/>
      <c r="R18" s="17">
        <v>0</v>
      </c>
      <c r="S18" s="10"/>
      <c r="T18" s="17">
        <v>0</v>
      </c>
      <c r="U18" s="10"/>
      <c r="V18" s="17">
        <v>0</v>
      </c>
      <c r="W18" s="10"/>
      <c r="X18" s="17">
        <v>0</v>
      </c>
      <c r="Y18" s="10"/>
      <c r="Z18" s="18">
        <v>0</v>
      </c>
      <c r="AB18" s="24"/>
    </row>
    <row r="19" spans="1:29" ht="24.75" customHeight="1" thickBot="1" x14ac:dyDescent="0.25">
      <c r="A19" s="57" t="s">
        <v>17</v>
      </c>
      <c r="B19" s="57"/>
      <c r="C19" s="10"/>
      <c r="D19" s="19">
        <f>SUM(D10:D18)</f>
        <v>18679322</v>
      </c>
      <c r="E19" s="10"/>
      <c r="F19" s="19">
        <f>SUM(F10:F18)</f>
        <v>261656301728</v>
      </c>
      <c r="G19" s="10"/>
      <c r="H19" s="19">
        <f>SUM(H10:H18)</f>
        <v>259302658135.13644</v>
      </c>
      <c r="I19" s="10"/>
      <c r="J19" s="19">
        <f>SUM(J10:J18)</f>
        <v>399103230</v>
      </c>
      <c r="K19" s="10"/>
      <c r="L19" s="19">
        <f>SUM(L10:L18)</f>
        <v>5652261520462</v>
      </c>
      <c r="M19" s="10"/>
      <c r="N19" s="28">
        <f>SUM(N10:N18)</f>
        <v>-374516708</v>
      </c>
      <c r="O19" s="10"/>
      <c r="P19" s="19">
        <f>SUM(P10:P18)</f>
        <v>5297623022848</v>
      </c>
      <c r="Q19" s="10"/>
      <c r="R19" s="19">
        <f>SUM(R10:R18)</f>
        <v>43265844</v>
      </c>
      <c r="S19" s="10"/>
      <c r="T19" s="19"/>
      <c r="U19" s="10"/>
      <c r="V19" s="19">
        <f>SUM(V10:V18)</f>
        <v>614660669610</v>
      </c>
      <c r="W19" s="10"/>
      <c r="X19" s="19">
        <f>SUM(X10:X18)</f>
        <v>610758299946.125</v>
      </c>
      <c r="Y19" s="10"/>
      <c r="Z19" s="20">
        <f>SUM(Z10:Z18)</f>
        <v>33.74</v>
      </c>
      <c r="AB19" s="25"/>
    </row>
    <row r="20" spans="1:29" ht="13.5" thickTop="1" x14ac:dyDescent="0.2"/>
    <row r="21" spans="1:29" x14ac:dyDescent="0.2">
      <c r="V21" s="21"/>
      <c r="X21" s="21"/>
    </row>
    <row r="23" spans="1:29" x14ac:dyDescent="0.2">
      <c r="D23" s="21"/>
      <c r="F23" s="21"/>
      <c r="R23" s="21"/>
      <c r="X23" s="21"/>
    </row>
    <row r="24" spans="1:29" x14ac:dyDescent="0.2">
      <c r="D24" s="21"/>
      <c r="H24" s="21"/>
      <c r="L24" s="21"/>
    </row>
    <row r="25" spans="1:29" x14ac:dyDescent="0.2">
      <c r="H25" s="21"/>
    </row>
  </sheetData>
  <mergeCells count="20">
    <mergeCell ref="A1:Z1"/>
    <mergeCell ref="A2:Z2"/>
    <mergeCell ref="A3:Z3"/>
    <mergeCell ref="J7:P7"/>
    <mergeCell ref="R7:Z7"/>
    <mergeCell ref="A5:Z5"/>
    <mergeCell ref="D7:H7"/>
    <mergeCell ref="J8:L8"/>
    <mergeCell ref="N8:P8"/>
    <mergeCell ref="A9:B9"/>
    <mergeCell ref="A10:B10"/>
    <mergeCell ref="A11:B11"/>
    <mergeCell ref="A17:B17"/>
    <mergeCell ref="A18:B18"/>
    <mergeCell ref="A19:B19"/>
    <mergeCell ref="A12:B12"/>
    <mergeCell ref="A13:B13"/>
    <mergeCell ref="A14:B14"/>
    <mergeCell ref="A15:B15"/>
    <mergeCell ref="A16:B16"/>
  </mergeCells>
  <pageMargins left="0.39" right="0.39" top="0.39" bottom="0.39" header="0" footer="0"/>
  <pageSetup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  <pageSetUpPr fitToPage="1"/>
  </sheetPr>
  <dimension ref="A1:Q24"/>
  <sheetViews>
    <sheetView rightToLeft="1" view="pageBreakPreview" zoomScaleNormal="90" zoomScaleSheetLayoutView="100" workbookViewId="0">
      <selection activeCell="A24" sqref="A24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23.42578125" bestFit="1" customWidth="1"/>
    <col min="4" max="4" width="1.28515625" customWidth="1"/>
    <col min="5" max="5" width="9.5703125" bestFit="1" customWidth="1"/>
    <col min="6" max="6" width="1.5703125" customWidth="1"/>
    <col min="7" max="7" width="16.85546875" bestFit="1" customWidth="1"/>
    <col min="8" max="8" width="1.140625" customWidth="1"/>
    <col min="9" max="9" width="16.140625" bestFit="1" customWidth="1"/>
    <col min="10" max="10" width="1.28515625" customWidth="1"/>
    <col min="11" max="11" width="19" bestFit="1" customWidth="1"/>
    <col min="12" max="12" width="1.28515625" customWidth="1"/>
    <col min="13" max="13" width="17.7109375" bestFit="1" customWidth="1"/>
    <col min="14" max="14" width="1.28515625" customWidth="1"/>
    <col min="15" max="15" width="17.5703125" bestFit="1" customWidth="1"/>
    <col min="16" max="16" width="1.28515625" customWidth="1"/>
    <col min="17" max="17" width="18.28515625" bestFit="1" customWidth="1"/>
    <col min="18" max="18" width="0.140625" customWidth="1"/>
  </cols>
  <sheetData>
    <row r="1" spans="1:17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ht="21.75" customHeight="1" x14ac:dyDescent="0.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7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7" ht="14.45" customHeight="1" x14ac:dyDescent="0.2"/>
    <row r="5" spans="1:17" ht="24" x14ac:dyDescent="0.2">
      <c r="A5" s="60" t="s">
        <v>108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7" ht="14.4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8.5" customHeight="1" x14ac:dyDescent="0.2">
      <c r="A7" s="64" t="s">
        <v>78</v>
      </c>
      <c r="B7" s="64"/>
      <c r="C7" s="64"/>
      <c r="D7" s="64"/>
      <c r="E7" s="64"/>
      <c r="F7" s="64"/>
      <c r="G7" s="64"/>
      <c r="H7" s="10"/>
      <c r="I7" s="2" t="s">
        <v>3</v>
      </c>
      <c r="J7" s="10"/>
      <c r="K7" s="55" t="s">
        <v>4</v>
      </c>
      <c r="L7" s="55"/>
      <c r="M7" s="55"/>
      <c r="N7" s="10"/>
      <c r="O7" s="2" t="s">
        <v>5</v>
      </c>
      <c r="P7" s="10"/>
      <c r="Q7" s="10"/>
    </row>
    <row r="8" spans="1:17" ht="28.5" customHeight="1" x14ac:dyDescent="0.2">
      <c r="A8" s="53" t="s">
        <v>33</v>
      </c>
      <c r="B8" s="53"/>
      <c r="C8" s="39" t="s">
        <v>75</v>
      </c>
      <c r="D8" s="9"/>
      <c r="E8" s="39" t="s">
        <v>76</v>
      </c>
      <c r="F8" s="9"/>
      <c r="G8" s="39" t="s">
        <v>77</v>
      </c>
      <c r="H8" s="10"/>
      <c r="I8" s="2" t="s">
        <v>34</v>
      </c>
      <c r="J8" s="10"/>
      <c r="K8" s="2" t="s">
        <v>35</v>
      </c>
      <c r="L8" s="10"/>
      <c r="M8" s="2" t="s">
        <v>36</v>
      </c>
      <c r="N8" s="10"/>
      <c r="O8" s="2" t="s">
        <v>34</v>
      </c>
      <c r="P8" s="10"/>
      <c r="Q8" s="2" t="s">
        <v>14</v>
      </c>
    </row>
    <row r="9" spans="1:17" ht="28.5" customHeight="1" x14ac:dyDescent="0.2">
      <c r="A9" s="12" t="s">
        <v>79</v>
      </c>
      <c r="B9" s="30"/>
      <c r="C9" s="22" t="s">
        <v>82</v>
      </c>
      <c r="D9" s="31"/>
      <c r="E9" s="58" t="s">
        <v>94</v>
      </c>
      <c r="F9" s="31"/>
      <c r="G9" s="22" t="s">
        <v>96</v>
      </c>
      <c r="H9" s="10"/>
      <c r="I9" s="13">
        <v>3276523</v>
      </c>
      <c r="J9" s="10"/>
      <c r="K9" s="13">
        <v>13855</v>
      </c>
      <c r="L9" s="10"/>
      <c r="M9" s="13">
        <v>0</v>
      </c>
      <c r="N9" s="10"/>
      <c r="O9" s="13">
        <v>3290378</v>
      </c>
      <c r="P9" s="10"/>
      <c r="Q9" s="14">
        <v>1.8182208302467421E-4</v>
      </c>
    </row>
    <row r="10" spans="1:17" ht="28.5" customHeight="1" x14ac:dyDescent="0.2">
      <c r="A10" s="22" t="s">
        <v>79</v>
      </c>
      <c r="B10" s="31"/>
      <c r="C10" s="22" t="s">
        <v>83</v>
      </c>
      <c r="D10" s="31"/>
      <c r="E10" s="61"/>
      <c r="F10" s="31"/>
      <c r="G10" s="22" t="s">
        <v>97</v>
      </c>
      <c r="H10" s="10"/>
      <c r="I10" s="16">
        <v>4328839</v>
      </c>
      <c r="J10" s="10"/>
      <c r="K10" s="16">
        <v>508325918</v>
      </c>
      <c r="L10" s="10"/>
      <c r="M10" s="16">
        <v>510088696</v>
      </c>
      <c r="N10" s="10"/>
      <c r="O10" s="16">
        <v>2566061</v>
      </c>
      <c r="P10" s="10"/>
      <c r="Q10" s="23">
        <v>1.4179725131531349E-4</v>
      </c>
    </row>
    <row r="11" spans="1:17" ht="28.5" customHeight="1" x14ac:dyDescent="0.2">
      <c r="A11" s="22" t="s">
        <v>79</v>
      </c>
      <c r="B11" s="31"/>
      <c r="C11" s="22" t="s">
        <v>84</v>
      </c>
      <c r="D11" s="31"/>
      <c r="E11" s="61"/>
      <c r="F11" s="31"/>
      <c r="G11" s="22" t="s">
        <v>98</v>
      </c>
      <c r="H11" s="10"/>
      <c r="I11" s="16">
        <v>226887105000</v>
      </c>
      <c r="J11" s="10"/>
      <c r="K11" s="16">
        <v>0</v>
      </c>
      <c r="L11" s="10"/>
      <c r="M11" s="16">
        <v>69021275000</v>
      </c>
      <c r="N11" s="10"/>
      <c r="O11" s="16">
        <v>157865830000</v>
      </c>
      <c r="P11" s="10"/>
      <c r="Q11" s="23">
        <v>8.723464005964999</v>
      </c>
    </row>
    <row r="12" spans="1:17" ht="28.5" customHeight="1" x14ac:dyDescent="0.2">
      <c r="A12" s="22" t="s">
        <v>80</v>
      </c>
      <c r="B12" s="31"/>
      <c r="C12" s="22" t="s">
        <v>85</v>
      </c>
      <c r="D12" s="31"/>
      <c r="E12" s="61"/>
      <c r="F12" s="31"/>
      <c r="G12" s="22" t="s">
        <v>99</v>
      </c>
      <c r="H12" s="10"/>
      <c r="I12" s="16">
        <v>933745739</v>
      </c>
      <c r="J12" s="10"/>
      <c r="K12" s="16">
        <v>378787348252</v>
      </c>
      <c r="L12" s="10"/>
      <c r="M12" s="16">
        <v>379125239827</v>
      </c>
      <c r="N12" s="10"/>
      <c r="O12" s="16">
        <v>595854164</v>
      </c>
      <c r="P12" s="10"/>
      <c r="Q12" s="23">
        <v>3.2926139573448962E-2</v>
      </c>
    </row>
    <row r="13" spans="1:17" ht="28.5" customHeight="1" x14ac:dyDescent="0.2">
      <c r="A13" s="22" t="s">
        <v>80</v>
      </c>
      <c r="B13" s="31"/>
      <c r="C13" s="22" t="s">
        <v>86</v>
      </c>
      <c r="D13" s="31"/>
      <c r="E13" s="61"/>
      <c r="F13" s="31"/>
      <c r="G13" s="22" t="s">
        <v>100</v>
      </c>
      <c r="H13" s="10"/>
      <c r="I13" s="16">
        <v>788422769</v>
      </c>
      <c r="J13" s="10"/>
      <c r="K13" s="16">
        <v>63016085604</v>
      </c>
      <c r="L13" s="10"/>
      <c r="M13" s="16">
        <v>63074812705</v>
      </c>
      <c r="N13" s="10"/>
      <c r="O13" s="16">
        <v>729695668</v>
      </c>
      <c r="P13" s="10"/>
      <c r="Q13" s="23">
        <v>4.0322050028854167E-2</v>
      </c>
    </row>
    <row r="14" spans="1:17" ht="28.5" customHeight="1" x14ac:dyDescent="0.2">
      <c r="A14" s="22" t="s">
        <v>80</v>
      </c>
      <c r="B14" s="31"/>
      <c r="C14" s="22" t="s">
        <v>87</v>
      </c>
      <c r="D14" s="31"/>
      <c r="E14" s="61"/>
      <c r="F14" s="31"/>
      <c r="G14" s="22" t="s">
        <v>101</v>
      </c>
      <c r="H14" s="10"/>
      <c r="I14" s="16">
        <v>896554936</v>
      </c>
      <c r="J14" s="10"/>
      <c r="K14" s="16">
        <v>3447738512819</v>
      </c>
      <c r="L14" s="10"/>
      <c r="M14" s="16">
        <v>3398654367014</v>
      </c>
      <c r="N14" s="10"/>
      <c r="O14" s="16">
        <v>49980700741</v>
      </c>
      <c r="P14" s="10"/>
      <c r="Q14" s="23">
        <v>2.7618696452995666</v>
      </c>
    </row>
    <row r="15" spans="1:17" ht="28.5" customHeight="1" x14ac:dyDescent="0.2">
      <c r="A15" s="22" t="s">
        <v>80</v>
      </c>
      <c r="B15" s="31"/>
      <c r="C15" s="22" t="s">
        <v>88</v>
      </c>
      <c r="D15" s="31"/>
      <c r="E15" s="61"/>
      <c r="F15" s="31"/>
      <c r="G15" s="22" t="s">
        <v>102</v>
      </c>
      <c r="H15" s="10"/>
      <c r="I15" s="16">
        <v>804014572</v>
      </c>
      <c r="J15" s="10"/>
      <c r="K15" s="16">
        <v>0</v>
      </c>
      <c r="L15" s="10"/>
      <c r="M15" s="16">
        <v>61462705</v>
      </c>
      <c r="N15" s="10"/>
      <c r="O15" s="16">
        <v>742551867</v>
      </c>
      <c r="P15" s="10"/>
      <c r="Q15" s="23">
        <v>4.1032467154777E-2</v>
      </c>
    </row>
    <row r="16" spans="1:17" ht="28.5" customHeight="1" x14ac:dyDescent="0.2">
      <c r="A16" s="22" t="s">
        <v>80</v>
      </c>
      <c r="B16" s="31"/>
      <c r="C16" s="22" t="s">
        <v>89</v>
      </c>
      <c r="D16" s="31"/>
      <c r="E16" s="61"/>
      <c r="F16" s="31"/>
      <c r="G16" s="22" t="s">
        <v>103</v>
      </c>
      <c r="H16" s="10"/>
      <c r="I16" s="16">
        <v>39686600</v>
      </c>
      <c r="J16" s="10"/>
      <c r="K16" s="16">
        <v>49860029759</v>
      </c>
      <c r="L16" s="10"/>
      <c r="M16" s="16">
        <v>49858026414</v>
      </c>
      <c r="N16" s="10"/>
      <c r="O16" s="16">
        <v>41689945</v>
      </c>
      <c r="P16" s="10"/>
      <c r="Q16" s="23">
        <v>2.3037330790213468E-3</v>
      </c>
    </row>
    <row r="17" spans="1:17" ht="28.5" customHeight="1" x14ac:dyDescent="0.2">
      <c r="A17" s="22" t="s">
        <v>80</v>
      </c>
      <c r="B17" s="31"/>
      <c r="C17" s="22" t="s">
        <v>90</v>
      </c>
      <c r="D17" s="31"/>
      <c r="E17" s="61"/>
      <c r="F17" s="31"/>
      <c r="G17" s="22" t="s">
        <v>104</v>
      </c>
      <c r="H17" s="10"/>
      <c r="I17" s="16">
        <v>437711923</v>
      </c>
      <c r="J17" s="10"/>
      <c r="K17" s="16">
        <v>203445298183</v>
      </c>
      <c r="L17" s="10"/>
      <c r="M17" s="16">
        <v>200775151088</v>
      </c>
      <c r="N17" s="10"/>
      <c r="O17" s="16">
        <v>3107859018</v>
      </c>
      <c r="P17" s="10"/>
      <c r="Q17" s="23">
        <v>0.17173631734705813</v>
      </c>
    </row>
    <row r="18" spans="1:17" ht="28.5" customHeight="1" x14ac:dyDescent="0.2">
      <c r="A18" s="22" t="s">
        <v>80</v>
      </c>
      <c r="B18" s="31"/>
      <c r="C18" s="22" t="s">
        <v>91</v>
      </c>
      <c r="D18" s="31"/>
      <c r="E18" s="61"/>
      <c r="F18" s="31"/>
      <c r="G18" s="22" t="s">
        <v>105</v>
      </c>
      <c r="H18" s="10"/>
      <c r="I18" s="16">
        <v>31465324</v>
      </c>
      <c r="J18" s="10"/>
      <c r="K18" s="16">
        <v>69584704231</v>
      </c>
      <c r="L18" s="10"/>
      <c r="M18" s="16">
        <v>69449558316</v>
      </c>
      <c r="N18" s="10"/>
      <c r="O18" s="16">
        <v>166611239</v>
      </c>
      <c r="P18" s="10"/>
      <c r="Q18" s="23">
        <v>9.206724130267659E-3</v>
      </c>
    </row>
    <row r="19" spans="1:17" ht="28.5" customHeight="1" x14ac:dyDescent="0.2">
      <c r="A19" s="22" t="s">
        <v>81</v>
      </c>
      <c r="B19" s="31"/>
      <c r="C19" s="22" t="s">
        <v>92</v>
      </c>
      <c r="D19" s="31"/>
      <c r="E19" s="61"/>
      <c r="F19" s="31"/>
      <c r="G19" s="22" t="s">
        <v>106</v>
      </c>
      <c r="H19" s="10"/>
      <c r="I19" s="16">
        <v>9621700</v>
      </c>
      <c r="J19" s="10"/>
      <c r="K19" s="16">
        <v>40686</v>
      </c>
      <c r="L19" s="10"/>
      <c r="M19" s="16">
        <v>0</v>
      </c>
      <c r="N19" s="10"/>
      <c r="O19" s="16">
        <v>9662386</v>
      </c>
      <c r="P19" s="10"/>
      <c r="Q19" s="23">
        <v>5.339311013836252E-4</v>
      </c>
    </row>
    <row r="20" spans="1:17" ht="28.5" customHeight="1" x14ac:dyDescent="0.2">
      <c r="A20" s="22" t="s">
        <v>79</v>
      </c>
      <c r="B20" s="31"/>
      <c r="C20" s="22" t="s">
        <v>93</v>
      </c>
      <c r="D20" s="31"/>
      <c r="E20" s="22" t="s">
        <v>95</v>
      </c>
      <c r="F20" s="31"/>
      <c r="G20" s="22" t="s">
        <v>107</v>
      </c>
      <c r="H20" s="10"/>
      <c r="I20" s="17">
        <v>19950000000</v>
      </c>
      <c r="J20" s="10"/>
      <c r="K20" s="17">
        <v>0</v>
      </c>
      <c r="L20" s="10"/>
      <c r="M20" s="17">
        <v>0</v>
      </c>
      <c r="N20" s="10"/>
      <c r="O20" s="17">
        <v>19950000000</v>
      </c>
      <c r="P20" s="10"/>
      <c r="Q20" s="32">
        <v>1.1024115029769377</v>
      </c>
    </row>
    <row r="21" spans="1:17" ht="28.5" customHeight="1" x14ac:dyDescent="0.2">
      <c r="A21" s="33" t="s">
        <v>17</v>
      </c>
      <c r="B21" s="34"/>
      <c r="C21" s="34"/>
      <c r="D21" s="34"/>
      <c r="E21" s="34"/>
      <c r="F21" s="34"/>
      <c r="G21" s="34"/>
      <c r="H21" s="10"/>
      <c r="I21" s="19">
        <f>SUM(I9:I20)</f>
        <v>250785933925</v>
      </c>
      <c r="J21" s="10"/>
      <c r="K21" s="19">
        <f>SUM(K9:K20)</f>
        <v>4212940359307</v>
      </c>
      <c r="L21" s="10"/>
      <c r="M21" s="19">
        <f>SUM(M9:M20)</f>
        <v>4230529981765</v>
      </c>
      <c r="N21" s="10"/>
      <c r="O21" s="19">
        <f>SUM(O9:O20)</f>
        <v>233196311467</v>
      </c>
      <c r="P21" s="10"/>
      <c r="Q21" s="35">
        <v>12.886130135990655</v>
      </c>
    </row>
    <row r="24" spans="1:17" x14ac:dyDescent="0.2">
      <c r="O24" s="21"/>
    </row>
  </sheetData>
  <mergeCells count="7">
    <mergeCell ref="E9:E19"/>
    <mergeCell ref="A5:Q5"/>
    <mergeCell ref="A1:Q1"/>
    <mergeCell ref="A2:Q2"/>
    <mergeCell ref="A3:Q3"/>
    <mergeCell ref="K7:M7"/>
    <mergeCell ref="A7:G7"/>
  </mergeCells>
  <pageMargins left="0.39" right="0.39" top="0.39" bottom="0.39" header="0" footer="0"/>
  <pageSetup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79998168889431442"/>
    <pageSetUpPr fitToPage="1"/>
  </sheetPr>
  <dimension ref="A1:Q19"/>
  <sheetViews>
    <sheetView rightToLeft="1" view="pageBreakPreview" zoomScaleNormal="100" zoomScaleSheetLayoutView="100" workbookViewId="0">
      <selection activeCell="A21" sqref="A21"/>
    </sheetView>
  </sheetViews>
  <sheetFormatPr defaultRowHeight="12.75" x14ac:dyDescent="0.2"/>
  <cols>
    <col min="1" max="1" width="56" bestFit="1" customWidth="1"/>
    <col min="2" max="2" width="1.28515625" customWidth="1"/>
    <col min="3" max="3" width="13.7109375" customWidth="1"/>
    <col min="4" max="4" width="1.28515625" customWidth="1"/>
    <col min="5" max="5" width="12.7109375" customWidth="1"/>
    <col min="6" max="6" width="1.28515625" customWidth="1"/>
    <col min="7" max="7" width="14.28515625" customWidth="1"/>
    <col min="8" max="8" width="1.28515625" customWidth="1"/>
    <col min="9" max="9" width="10.42578125" customWidth="1"/>
    <col min="10" max="10" width="1.28515625" customWidth="1"/>
    <col min="11" max="11" width="15.5703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5.5703125" customWidth="1"/>
    <col min="18" max="18" width="0.28515625" customWidth="1"/>
  </cols>
  <sheetData>
    <row r="1" spans="1:17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ht="21.75" customHeight="1" x14ac:dyDescent="0.2">
      <c r="A2" s="54" t="s">
        <v>41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7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7" ht="14.45" customHeight="1" x14ac:dyDescent="0.2"/>
    <row r="5" spans="1:17" ht="22.5" customHeight="1" x14ac:dyDescent="0.2">
      <c r="A5" s="60" t="s">
        <v>109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7" ht="24" customHeight="1" x14ac:dyDescent="0.2">
      <c r="A6" s="55" t="s">
        <v>42</v>
      </c>
      <c r="B6" s="10"/>
      <c r="C6" s="10"/>
      <c r="D6" s="10"/>
      <c r="E6" s="10"/>
      <c r="F6" s="10"/>
      <c r="G6" s="55" t="s">
        <v>110</v>
      </c>
      <c r="H6" s="55"/>
      <c r="I6" s="55"/>
      <c r="J6" s="55"/>
      <c r="K6" s="55"/>
      <c r="L6" s="10"/>
      <c r="M6" s="55" t="s">
        <v>111</v>
      </c>
      <c r="N6" s="55"/>
      <c r="O6" s="55"/>
      <c r="P6" s="55"/>
      <c r="Q6" s="55"/>
    </row>
    <row r="7" spans="1:17" ht="42" x14ac:dyDescent="0.2">
      <c r="A7" s="55"/>
      <c r="B7" s="10"/>
      <c r="C7" s="5" t="s">
        <v>65</v>
      </c>
      <c r="D7" s="6"/>
      <c r="E7" s="5" t="s">
        <v>32</v>
      </c>
      <c r="F7" s="10"/>
      <c r="G7" s="5" t="s">
        <v>66</v>
      </c>
      <c r="H7" s="11"/>
      <c r="I7" s="5" t="s">
        <v>64</v>
      </c>
      <c r="J7" s="11"/>
      <c r="K7" s="5" t="s">
        <v>67</v>
      </c>
      <c r="L7" s="10"/>
      <c r="M7" s="5" t="s">
        <v>66</v>
      </c>
      <c r="N7" s="11"/>
      <c r="O7" s="5" t="s">
        <v>64</v>
      </c>
      <c r="P7" s="11"/>
      <c r="Q7" s="5" t="s">
        <v>67</v>
      </c>
    </row>
    <row r="8" spans="1:17" ht="28.5" customHeight="1" x14ac:dyDescent="0.2">
      <c r="A8" s="12" t="s">
        <v>112</v>
      </c>
      <c r="B8" s="10"/>
      <c r="C8" s="22" t="s">
        <v>122</v>
      </c>
      <c r="D8" s="10"/>
      <c r="E8" s="58" t="s">
        <v>126</v>
      </c>
      <c r="F8" s="10"/>
      <c r="G8" s="13">
        <v>13855</v>
      </c>
      <c r="H8" s="10"/>
      <c r="I8" s="13">
        <v>0</v>
      </c>
      <c r="J8" s="10"/>
      <c r="K8" s="13">
        <f>G8-I8</f>
        <v>13855</v>
      </c>
      <c r="L8" s="10"/>
      <c r="M8" s="13">
        <v>132613</v>
      </c>
      <c r="N8" s="10"/>
      <c r="O8" s="13">
        <v>0</v>
      </c>
      <c r="P8" s="10"/>
      <c r="Q8" s="13">
        <f>M8-O8</f>
        <v>132613</v>
      </c>
    </row>
    <row r="9" spans="1:17" ht="28.5" customHeight="1" x14ac:dyDescent="0.2">
      <c r="A9" s="22" t="s">
        <v>113</v>
      </c>
      <c r="B9" s="10"/>
      <c r="C9" s="22" t="s">
        <v>123</v>
      </c>
      <c r="D9" s="10"/>
      <c r="E9" s="61"/>
      <c r="F9" s="10"/>
      <c r="G9" s="16">
        <v>83650</v>
      </c>
      <c r="H9" s="10"/>
      <c r="I9" s="16">
        <v>0</v>
      </c>
      <c r="J9" s="10"/>
      <c r="K9" s="16">
        <f t="shared" ref="K9:K18" si="0">G9-I9</f>
        <v>83650</v>
      </c>
      <c r="L9" s="10"/>
      <c r="M9" s="16">
        <v>13230801</v>
      </c>
      <c r="N9" s="10"/>
      <c r="O9" s="16">
        <v>0</v>
      </c>
      <c r="P9" s="10"/>
      <c r="Q9" s="16">
        <f t="shared" ref="Q9:Q18" si="1">M9-O9</f>
        <v>13230801</v>
      </c>
    </row>
    <row r="10" spans="1:17" ht="28.5" customHeight="1" x14ac:dyDescent="0.2">
      <c r="A10" s="22" t="s">
        <v>114</v>
      </c>
      <c r="B10" s="10"/>
      <c r="C10" s="22" t="s">
        <v>123</v>
      </c>
      <c r="D10" s="10"/>
      <c r="E10" s="61"/>
      <c r="F10" s="10"/>
      <c r="G10" s="16">
        <v>3085604</v>
      </c>
      <c r="H10" s="10"/>
      <c r="I10" s="16">
        <v>0</v>
      </c>
      <c r="J10" s="10"/>
      <c r="K10" s="16">
        <f t="shared" si="0"/>
        <v>3085604</v>
      </c>
      <c r="L10" s="10"/>
      <c r="M10" s="16">
        <v>3373336</v>
      </c>
      <c r="N10" s="10"/>
      <c r="O10" s="16">
        <v>0</v>
      </c>
      <c r="P10" s="10"/>
      <c r="Q10" s="16">
        <f t="shared" si="1"/>
        <v>3373336</v>
      </c>
    </row>
    <row r="11" spans="1:17" ht="28.5" customHeight="1" x14ac:dyDescent="0.2">
      <c r="A11" s="22" t="s">
        <v>115</v>
      </c>
      <c r="B11" s="10"/>
      <c r="C11" s="22" t="s">
        <v>123</v>
      </c>
      <c r="D11" s="10"/>
      <c r="E11" s="61"/>
      <c r="F11" s="10"/>
      <c r="G11" s="16">
        <v>4765</v>
      </c>
      <c r="H11" s="10"/>
      <c r="I11" s="16">
        <v>0</v>
      </c>
      <c r="J11" s="10"/>
      <c r="K11" s="16">
        <f t="shared" si="0"/>
        <v>4765</v>
      </c>
      <c r="L11" s="10"/>
      <c r="M11" s="16">
        <v>2129953</v>
      </c>
      <c r="N11" s="10"/>
      <c r="O11" s="16">
        <v>0</v>
      </c>
      <c r="P11" s="10"/>
      <c r="Q11" s="16">
        <f t="shared" si="1"/>
        <v>2129953</v>
      </c>
    </row>
    <row r="12" spans="1:17" ht="28.5" customHeight="1" x14ac:dyDescent="0.2">
      <c r="A12" s="22" t="s">
        <v>116</v>
      </c>
      <c r="B12" s="10"/>
      <c r="C12" s="22" t="s">
        <v>123</v>
      </c>
      <c r="D12" s="10"/>
      <c r="E12" s="61"/>
      <c r="F12" s="10"/>
      <c r="G12" s="16">
        <v>0</v>
      </c>
      <c r="H12" s="10"/>
      <c r="I12" s="16">
        <v>0</v>
      </c>
      <c r="J12" s="10"/>
      <c r="K12" s="16">
        <f t="shared" si="0"/>
        <v>0</v>
      </c>
      <c r="L12" s="10"/>
      <c r="M12" s="16">
        <v>5341333</v>
      </c>
      <c r="N12" s="10"/>
      <c r="O12" s="16">
        <v>0</v>
      </c>
      <c r="P12" s="10"/>
      <c r="Q12" s="16">
        <f t="shared" si="1"/>
        <v>5341333</v>
      </c>
    </row>
    <row r="13" spans="1:17" ht="28.5" customHeight="1" x14ac:dyDescent="0.2">
      <c r="A13" s="22" t="s">
        <v>117</v>
      </c>
      <c r="B13" s="10"/>
      <c r="C13" s="22" t="s">
        <v>124</v>
      </c>
      <c r="D13" s="10"/>
      <c r="E13" s="61"/>
      <c r="F13" s="10"/>
      <c r="G13" s="16">
        <v>40686</v>
      </c>
      <c r="H13" s="10"/>
      <c r="I13" s="16">
        <v>0</v>
      </c>
      <c r="J13" s="10"/>
      <c r="K13" s="16">
        <f t="shared" si="0"/>
        <v>40686</v>
      </c>
      <c r="L13" s="10"/>
      <c r="M13" s="16">
        <v>163586</v>
      </c>
      <c r="N13" s="10"/>
      <c r="O13" s="16">
        <v>0</v>
      </c>
      <c r="P13" s="10"/>
      <c r="Q13" s="16">
        <f t="shared" si="1"/>
        <v>163586</v>
      </c>
    </row>
    <row r="14" spans="1:17" ht="28.5" customHeight="1" x14ac:dyDescent="0.2">
      <c r="A14" s="22" t="s">
        <v>118</v>
      </c>
      <c r="B14" s="10"/>
      <c r="C14" s="22" t="s">
        <v>122</v>
      </c>
      <c r="D14" s="10"/>
      <c r="E14" s="61"/>
      <c r="F14" s="10"/>
      <c r="G14" s="16">
        <v>10850</v>
      </c>
      <c r="H14" s="10"/>
      <c r="I14" s="16">
        <v>0</v>
      </c>
      <c r="J14" s="10"/>
      <c r="K14" s="16">
        <f t="shared" si="0"/>
        <v>10850</v>
      </c>
      <c r="L14" s="10"/>
      <c r="M14" s="16">
        <v>55596</v>
      </c>
      <c r="N14" s="10"/>
      <c r="O14" s="16">
        <v>0</v>
      </c>
      <c r="P14" s="10"/>
      <c r="Q14" s="16">
        <f t="shared" si="1"/>
        <v>55596</v>
      </c>
    </row>
    <row r="15" spans="1:17" ht="28.5" customHeight="1" x14ac:dyDescent="0.2">
      <c r="A15" s="22" t="s">
        <v>119</v>
      </c>
      <c r="B15" s="10"/>
      <c r="C15" s="22" t="s">
        <v>125</v>
      </c>
      <c r="D15" s="10"/>
      <c r="E15" s="22" t="s">
        <v>127</v>
      </c>
      <c r="F15" s="10"/>
      <c r="G15" s="16">
        <v>499843132</v>
      </c>
      <c r="H15" s="10"/>
      <c r="I15" s="26">
        <v>-34098</v>
      </c>
      <c r="J15" s="10"/>
      <c r="K15" s="16">
        <f t="shared" si="0"/>
        <v>499877230</v>
      </c>
      <c r="L15" s="10"/>
      <c r="M15" s="16">
        <v>2772803537</v>
      </c>
      <c r="N15" s="10"/>
      <c r="O15" s="16">
        <v>1128643</v>
      </c>
      <c r="P15" s="10"/>
      <c r="Q15" s="16">
        <f t="shared" si="1"/>
        <v>2771674894</v>
      </c>
    </row>
    <row r="16" spans="1:17" ht="28.5" customHeight="1" x14ac:dyDescent="0.2">
      <c r="A16" s="22" t="s">
        <v>120</v>
      </c>
      <c r="B16" s="10"/>
      <c r="C16" s="22" t="s">
        <v>123</v>
      </c>
      <c r="D16" s="10"/>
      <c r="E16" s="61" t="s">
        <v>126</v>
      </c>
      <c r="F16" s="10"/>
      <c r="G16" s="16">
        <v>89093</v>
      </c>
      <c r="H16" s="10"/>
      <c r="I16" s="26">
        <v>0</v>
      </c>
      <c r="J16" s="10"/>
      <c r="K16" s="16">
        <f t="shared" si="0"/>
        <v>89093</v>
      </c>
      <c r="L16" s="10"/>
      <c r="M16" s="16">
        <v>164865</v>
      </c>
      <c r="N16" s="10"/>
      <c r="O16" s="16">
        <v>0</v>
      </c>
      <c r="P16" s="10"/>
      <c r="Q16" s="16">
        <f t="shared" si="1"/>
        <v>164865</v>
      </c>
    </row>
    <row r="17" spans="1:17" ht="28.5" customHeight="1" x14ac:dyDescent="0.2">
      <c r="A17" s="22" t="s">
        <v>121</v>
      </c>
      <c r="B17" s="10"/>
      <c r="C17" s="22" t="s">
        <v>123</v>
      </c>
      <c r="D17" s="10"/>
      <c r="E17" s="61"/>
      <c r="F17" s="10"/>
      <c r="G17" s="16">
        <v>18863</v>
      </c>
      <c r="H17" s="10"/>
      <c r="I17" s="26">
        <v>0</v>
      </c>
      <c r="J17" s="10"/>
      <c r="K17" s="16">
        <f t="shared" si="0"/>
        <v>18863</v>
      </c>
      <c r="L17" s="10"/>
      <c r="M17" s="16">
        <v>42245</v>
      </c>
      <c r="N17" s="10"/>
      <c r="O17" s="16">
        <v>0</v>
      </c>
      <c r="P17" s="10"/>
      <c r="Q17" s="16">
        <f t="shared" si="1"/>
        <v>42245</v>
      </c>
    </row>
    <row r="18" spans="1:17" ht="28.5" customHeight="1" x14ac:dyDescent="0.2">
      <c r="A18" s="15" t="s">
        <v>128</v>
      </c>
      <c r="B18" s="10"/>
      <c r="C18" s="22" t="s">
        <v>123</v>
      </c>
      <c r="D18" s="10"/>
      <c r="E18" s="61"/>
      <c r="F18" s="10"/>
      <c r="G18" s="17">
        <v>133619</v>
      </c>
      <c r="H18" s="10"/>
      <c r="I18" s="27">
        <v>0</v>
      </c>
      <c r="J18" s="10"/>
      <c r="K18" s="17">
        <f t="shared" si="0"/>
        <v>133619</v>
      </c>
      <c r="L18" s="10"/>
      <c r="M18" s="17">
        <v>133619</v>
      </c>
      <c r="N18" s="10"/>
      <c r="O18" s="17">
        <v>0</v>
      </c>
      <c r="P18" s="10"/>
      <c r="Q18" s="17">
        <f t="shared" si="1"/>
        <v>133619</v>
      </c>
    </row>
    <row r="19" spans="1:17" ht="28.5" customHeight="1" thickBot="1" x14ac:dyDescent="0.25">
      <c r="A19" s="4" t="s">
        <v>17</v>
      </c>
      <c r="B19" s="10"/>
      <c r="C19" s="10"/>
      <c r="D19" s="10"/>
      <c r="E19" s="10"/>
      <c r="F19" s="10"/>
      <c r="G19" s="19">
        <f>SUM(G8:G18)</f>
        <v>503324117</v>
      </c>
      <c r="H19" s="10"/>
      <c r="I19" s="28">
        <f>SUM(I8:I18)</f>
        <v>-34098</v>
      </c>
      <c r="J19" s="10"/>
      <c r="K19" s="19">
        <f>SUM(K8:K18)</f>
        <v>503358215</v>
      </c>
      <c r="L19" s="10"/>
      <c r="M19" s="19">
        <f>SUM(M8:M18)</f>
        <v>2797571484</v>
      </c>
      <c r="N19" s="10"/>
      <c r="O19" s="19">
        <f>SUM(O8:O18)</f>
        <v>1128643</v>
      </c>
      <c r="P19" s="10"/>
      <c r="Q19" s="19">
        <f>SUM(Q8:Q18)</f>
        <v>2796442841</v>
      </c>
    </row>
  </sheetData>
  <mergeCells count="9">
    <mergeCell ref="E8:E14"/>
    <mergeCell ref="E16:E18"/>
    <mergeCell ref="A1:Q1"/>
    <mergeCell ref="A2:Q2"/>
    <mergeCell ref="A3:Q3"/>
    <mergeCell ref="A5:Q5"/>
    <mergeCell ref="A6:A7"/>
    <mergeCell ref="G6:K6"/>
    <mergeCell ref="M6:Q6"/>
  </mergeCells>
  <pageMargins left="0.39" right="0.39" top="0.39" bottom="0.39" header="0" footer="0"/>
  <pageSetup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79998168889431442"/>
    <pageSetUpPr fitToPage="1"/>
  </sheetPr>
  <dimension ref="A1:T19"/>
  <sheetViews>
    <sheetView rightToLeft="1" view="pageBreakPreview" zoomScaleNormal="100" zoomScaleSheetLayoutView="100" workbookViewId="0">
      <selection activeCell="A21" sqref="A21"/>
    </sheetView>
  </sheetViews>
  <sheetFormatPr defaultRowHeight="12.75" x14ac:dyDescent="0.2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7.85546875" bestFit="1" customWidth="1"/>
    <col min="6" max="6" width="1.28515625" customWidth="1"/>
    <col min="7" max="7" width="17.5703125" bestFit="1" customWidth="1"/>
    <col min="8" max="8" width="1.28515625" customWidth="1"/>
    <col min="9" max="9" width="21.85546875" bestFit="1" customWidth="1"/>
    <col min="10" max="10" width="1.28515625" customWidth="1"/>
    <col min="11" max="11" width="13.85546875" bestFit="1" customWidth="1"/>
    <col min="12" max="12" width="1.28515625" customWidth="1"/>
    <col min="13" max="13" width="18.7109375" bestFit="1" customWidth="1"/>
    <col min="14" max="14" width="1.28515625" customWidth="1"/>
    <col min="15" max="15" width="19" bestFit="1" customWidth="1"/>
    <col min="16" max="16" width="1.28515625" customWidth="1"/>
    <col min="17" max="17" width="21.85546875" bestFit="1" customWidth="1"/>
    <col min="18" max="18" width="1.28515625" customWidth="1"/>
    <col min="19" max="19" width="17.5703125" bestFit="1" customWidth="1"/>
  </cols>
  <sheetData>
    <row r="1" spans="1:20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20" ht="21.75" customHeight="1" x14ac:dyDescent="0.2">
      <c r="A2" s="54" t="s">
        <v>41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20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20" ht="14.45" customHeight="1" x14ac:dyDescent="0.2"/>
    <row r="5" spans="1:20" ht="25.5" customHeight="1" x14ac:dyDescent="0.2">
      <c r="A5" s="60" t="s">
        <v>130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20" ht="25.5" customHeight="1" x14ac:dyDescent="0.2">
      <c r="A6" s="55" t="s">
        <v>42</v>
      </c>
      <c r="B6" s="10"/>
      <c r="C6" s="55" t="s">
        <v>110</v>
      </c>
      <c r="D6" s="55"/>
      <c r="E6" s="55"/>
      <c r="F6" s="55"/>
      <c r="G6" s="55"/>
      <c r="H6" s="55"/>
      <c r="I6" s="55"/>
      <c r="J6" s="10"/>
      <c r="K6" s="62" t="s">
        <v>129</v>
      </c>
      <c r="L6" s="62"/>
      <c r="M6" s="62"/>
      <c r="N6" s="62"/>
      <c r="O6" s="62"/>
      <c r="P6" s="62"/>
      <c r="Q6" s="62"/>
      <c r="R6" s="34"/>
    </row>
    <row r="7" spans="1:20" ht="39.75" customHeight="1" x14ac:dyDescent="0.2">
      <c r="A7" s="55"/>
      <c r="B7" s="10"/>
      <c r="C7" s="5" t="s">
        <v>9</v>
      </c>
      <c r="D7" s="11"/>
      <c r="E7" s="5" t="s">
        <v>68</v>
      </c>
      <c r="F7" s="11"/>
      <c r="G7" s="5" t="s">
        <v>69</v>
      </c>
      <c r="H7" s="11"/>
      <c r="I7" s="5" t="s">
        <v>70</v>
      </c>
      <c r="J7" s="10"/>
      <c r="K7" s="5" t="s">
        <v>9</v>
      </c>
      <c r="L7" s="11"/>
      <c r="M7" s="5" t="s">
        <v>68</v>
      </c>
      <c r="N7" s="11"/>
      <c r="O7" s="5" t="s">
        <v>69</v>
      </c>
      <c r="P7" s="11"/>
      <c r="Q7" s="5" t="s">
        <v>70</v>
      </c>
      <c r="R7" s="38"/>
    </row>
    <row r="8" spans="1:20" ht="25.5" customHeight="1" x14ac:dyDescent="0.2">
      <c r="A8" s="12" t="s">
        <v>26</v>
      </c>
      <c r="B8" s="10"/>
      <c r="C8" s="13">
        <v>3010780</v>
      </c>
      <c r="D8" s="10"/>
      <c r="E8" s="13">
        <v>63242710489</v>
      </c>
      <c r="F8" s="10"/>
      <c r="G8" s="13">
        <v>63809515248</v>
      </c>
      <c r="H8" s="10"/>
      <c r="I8" s="29">
        <v>-566804759</v>
      </c>
      <c r="J8" s="10"/>
      <c r="K8" s="13">
        <v>92649746</v>
      </c>
      <c r="L8" s="10"/>
      <c r="M8" s="13">
        <v>1723135946431</v>
      </c>
      <c r="N8" s="10"/>
      <c r="O8" s="13">
        <v>1711460604237</v>
      </c>
      <c r="P8" s="10"/>
      <c r="Q8" s="13">
        <v>11675342194</v>
      </c>
      <c r="R8" s="37"/>
      <c r="S8" s="21"/>
      <c r="T8" s="36"/>
    </row>
    <row r="9" spans="1:20" ht="25.5" customHeight="1" x14ac:dyDescent="0.2">
      <c r="A9" s="22" t="s">
        <v>16</v>
      </c>
      <c r="B9" s="10"/>
      <c r="C9" s="16">
        <v>80000</v>
      </c>
      <c r="D9" s="10"/>
      <c r="E9" s="16">
        <v>564570608</v>
      </c>
      <c r="F9" s="10"/>
      <c r="G9" s="16">
        <v>477083052</v>
      </c>
      <c r="H9" s="10"/>
      <c r="I9" s="16">
        <v>87487556</v>
      </c>
      <c r="J9" s="10"/>
      <c r="K9" s="16">
        <v>9920280</v>
      </c>
      <c r="L9" s="10"/>
      <c r="M9" s="16">
        <v>64406936643</v>
      </c>
      <c r="N9" s="10"/>
      <c r="O9" s="16">
        <v>58527996583</v>
      </c>
      <c r="P9" s="10"/>
      <c r="Q9" s="16">
        <v>5878940060</v>
      </c>
      <c r="R9" s="37"/>
      <c r="S9" s="21"/>
      <c r="T9" s="36"/>
    </row>
    <row r="10" spans="1:20" ht="25.5" customHeight="1" x14ac:dyDescent="0.2">
      <c r="A10" s="22" t="s">
        <v>54</v>
      </c>
      <c r="B10" s="10"/>
      <c r="C10" s="16">
        <v>114405</v>
      </c>
      <c r="D10" s="10"/>
      <c r="E10" s="16">
        <v>1890890836</v>
      </c>
      <c r="F10" s="10"/>
      <c r="G10" s="16">
        <v>1822088653</v>
      </c>
      <c r="H10" s="10"/>
      <c r="I10" s="16">
        <v>68802183</v>
      </c>
      <c r="J10" s="10"/>
      <c r="K10" s="16">
        <v>494339</v>
      </c>
      <c r="L10" s="10"/>
      <c r="M10" s="16">
        <v>7639182699</v>
      </c>
      <c r="N10" s="10"/>
      <c r="O10" s="16">
        <v>7095102515</v>
      </c>
      <c r="P10" s="10"/>
      <c r="Q10" s="16">
        <v>544080184</v>
      </c>
      <c r="R10" s="37"/>
      <c r="S10" s="21"/>
      <c r="T10" s="36"/>
    </row>
    <row r="11" spans="1:20" ht="25.5" customHeight="1" x14ac:dyDescent="0.2">
      <c r="A11" s="22" t="s">
        <v>55</v>
      </c>
      <c r="B11" s="10"/>
      <c r="C11" s="16">
        <v>4521525</v>
      </c>
      <c r="D11" s="10"/>
      <c r="E11" s="16">
        <v>52078109111</v>
      </c>
      <c r="F11" s="10"/>
      <c r="G11" s="16">
        <v>51615746550</v>
      </c>
      <c r="H11" s="10"/>
      <c r="I11" s="16">
        <v>462362561</v>
      </c>
      <c r="J11" s="10"/>
      <c r="K11" s="16">
        <v>154638432</v>
      </c>
      <c r="L11" s="10"/>
      <c r="M11" s="16">
        <v>1676091756230</v>
      </c>
      <c r="N11" s="10"/>
      <c r="O11" s="16">
        <v>1672775361162</v>
      </c>
      <c r="P11" s="10"/>
      <c r="Q11" s="16">
        <v>3316395068</v>
      </c>
      <c r="R11" s="37"/>
      <c r="S11" s="21"/>
      <c r="T11" s="36"/>
    </row>
    <row r="12" spans="1:20" ht="25.5" customHeight="1" x14ac:dyDescent="0.2">
      <c r="A12" s="22" t="s">
        <v>15</v>
      </c>
      <c r="B12" s="10"/>
      <c r="C12" s="16">
        <v>650000</v>
      </c>
      <c r="D12" s="10"/>
      <c r="E12" s="16">
        <v>3552797862</v>
      </c>
      <c r="F12" s="10"/>
      <c r="G12" s="16">
        <v>1685724321</v>
      </c>
      <c r="H12" s="10"/>
      <c r="I12" s="16">
        <v>1867073541</v>
      </c>
      <c r="J12" s="10"/>
      <c r="K12" s="16">
        <v>1697000</v>
      </c>
      <c r="L12" s="10"/>
      <c r="M12" s="16">
        <v>11765011882</v>
      </c>
      <c r="N12" s="10"/>
      <c r="O12" s="16">
        <v>5353153978</v>
      </c>
      <c r="P12" s="10"/>
      <c r="Q12" s="16">
        <v>6411857904</v>
      </c>
      <c r="R12" s="37"/>
      <c r="S12" s="21"/>
      <c r="T12" s="36"/>
    </row>
    <row r="13" spans="1:20" ht="25.5" customHeight="1" x14ac:dyDescent="0.2">
      <c r="A13" s="22" t="s">
        <v>30</v>
      </c>
      <c r="B13" s="10"/>
      <c r="C13" s="16">
        <v>10892651</v>
      </c>
      <c r="D13" s="10"/>
      <c r="E13" s="16">
        <v>129339156989</v>
      </c>
      <c r="F13" s="10"/>
      <c r="G13" s="16">
        <v>129293428161</v>
      </c>
      <c r="H13" s="10"/>
      <c r="I13" s="16">
        <v>45728828</v>
      </c>
      <c r="J13" s="10"/>
      <c r="K13" s="16">
        <v>218319733</v>
      </c>
      <c r="L13" s="10"/>
      <c r="M13" s="16">
        <v>2435081686178</v>
      </c>
      <c r="N13" s="10"/>
      <c r="O13" s="16">
        <v>2432928646609</v>
      </c>
      <c r="P13" s="10"/>
      <c r="Q13" s="16">
        <v>2153039569</v>
      </c>
      <c r="R13" s="37"/>
      <c r="S13" s="21"/>
      <c r="T13" s="36"/>
    </row>
    <row r="14" spans="1:20" ht="25.5" customHeight="1" x14ac:dyDescent="0.2">
      <c r="A14" s="22" t="s">
        <v>31</v>
      </c>
      <c r="B14" s="10"/>
      <c r="C14" s="16">
        <v>622900</v>
      </c>
      <c r="D14" s="10"/>
      <c r="E14" s="16">
        <v>7990931324</v>
      </c>
      <c r="F14" s="10"/>
      <c r="G14" s="16">
        <v>7974630256</v>
      </c>
      <c r="H14" s="10"/>
      <c r="I14" s="16">
        <v>16301068</v>
      </c>
      <c r="J14" s="10"/>
      <c r="K14" s="16">
        <v>622900</v>
      </c>
      <c r="L14" s="10"/>
      <c r="M14" s="16">
        <v>7990931324</v>
      </c>
      <c r="N14" s="10"/>
      <c r="O14" s="16">
        <v>7974630256</v>
      </c>
      <c r="P14" s="10"/>
      <c r="Q14" s="16">
        <v>16301068</v>
      </c>
      <c r="R14" s="37"/>
      <c r="S14" s="21"/>
      <c r="T14" s="36"/>
    </row>
    <row r="15" spans="1:20" ht="25.5" customHeight="1" x14ac:dyDescent="0.2">
      <c r="A15" s="22" t="s">
        <v>23</v>
      </c>
      <c r="B15" s="10"/>
      <c r="C15" s="16">
        <v>330747532</v>
      </c>
      <c r="D15" s="10"/>
      <c r="E15" s="16">
        <v>4722044964748</v>
      </c>
      <c r="F15" s="10"/>
      <c r="G15" s="16">
        <v>4720303613168</v>
      </c>
      <c r="H15" s="10"/>
      <c r="I15" s="16">
        <v>1741351580</v>
      </c>
      <c r="J15" s="10"/>
      <c r="K15" s="16">
        <v>3386743283</v>
      </c>
      <c r="L15" s="10"/>
      <c r="M15" s="16">
        <v>44119045664541</v>
      </c>
      <c r="N15" s="10"/>
      <c r="O15" s="16">
        <v>44099596332353</v>
      </c>
      <c r="P15" s="10"/>
      <c r="Q15" s="16">
        <v>19449332188</v>
      </c>
      <c r="R15" s="37"/>
      <c r="S15" s="21"/>
      <c r="T15" s="36"/>
    </row>
    <row r="16" spans="1:20" ht="25.5" customHeight="1" x14ac:dyDescent="0.2">
      <c r="A16" s="22" t="s">
        <v>24</v>
      </c>
      <c r="B16" s="10"/>
      <c r="C16" s="16">
        <v>24606915</v>
      </c>
      <c r="D16" s="10"/>
      <c r="E16" s="16">
        <v>321036259351</v>
      </c>
      <c r="F16" s="10"/>
      <c r="G16" s="16">
        <v>324439836062</v>
      </c>
      <c r="H16" s="10"/>
      <c r="I16" s="26">
        <v>-3403576711</v>
      </c>
      <c r="J16" s="10"/>
      <c r="K16" s="16">
        <v>487141075</v>
      </c>
      <c r="L16" s="10"/>
      <c r="M16" s="16">
        <v>5939424552477</v>
      </c>
      <c r="N16" s="10"/>
      <c r="O16" s="16">
        <v>5929958183721</v>
      </c>
      <c r="P16" s="10"/>
      <c r="Q16" s="16">
        <v>9466368756</v>
      </c>
      <c r="R16" s="37"/>
      <c r="S16" s="21"/>
      <c r="T16" s="36"/>
    </row>
    <row r="17" spans="1:20" ht="25.5" customHeight="1" x14ac:dyDescent="0.2">
      <c r="A17" s="22" t="s">
        <v>56</v>
      </c>
      <c r="B17" s="10"/>
      <c r="C17" s="16">
        <v>0</v>
      </c>
      <c r="D17" s="10"/>
      <c r="E17" s="16">
        <v>0</v>
      </c>
      <c r="F17" s="10"/>
      <c r="G17" s="16">
        <v>0</v>
      </c>
      <c r="H17" s="10"/>
      <c r="I17" s="16">
        <v>0</v>
      </c>
      <c r="J17" s="10"/>
      <c r="K17" s="16">
        <v>1165746</v>
      </c>
      <c r="L17" s="10"/>
      <c r="M17" s="16">
        <v>33738053893</v>
      </c>
      <c r="N17" s="10"/>
      <c r="O17" s="16">
        <v>33550238303</v>
      </c>
      <c r="P17" s="10"/>
      <c r="Q17" s="16">
        <v>187815590</v>
      </c>
      <c r="R17" s="37"/>
      <c r="S17" s="21"/>
      <c r="T17" s="36"/>
    </row>
    <row r="18" spans="1:20" ht="25.5" customHeight="1" x14ac:dyDescent="0.2">
      <c r="A18" s="15" t="s">
        <v>57</v>
      </c>
      <c r="B18" s="10"/>
      <c r="C18" s="17">
        <v>0</v>
      </c>
      <c r="D18" s="10"/>
      <c r="E18" s="17">
        <v>0</v>
      </c>
      <c r="F18" s="10"/>
      <c r="G18" s="17">
        <v>0</v>
      </c>
      <c r="H18" s="10"/>
      <c r="I18" s="17">
        <v>0</v>
      </c>
      <c r="J18" s="10"/>
      <c r="K18" s="17">
        <v>1038744</v>
      </c>
      <c r="L18" s="10"/>
      <c r="M18" s="17">
        <v>25257594617</v>
      </c>
      <c r="N18" s="10"/>
      <c r="O18" s="17">
        <v>24999983486</v>
      </c>
      <c r="P18" s="10"/>
      <c r="Q18" s="17">
        <v>257611131</v>
      </c>
      <c r="R18" s="37"/>
      <c r="S18" s="21"/>
      <c r="T18" s="36"/>
    </row>
    <row r="19" spans="1:20" ht="25.5" customHeight="1" x14ac:dyDescent="0.2">
      <c r="A19" s="4" t="s">
        <v>17</v>
      </c>
      <c r="B19" s="10"/>
      <c r="C19" s="19">
        <f>SUM(C8:C18)</f>
        <v>375246708</v>
      </c>
      <c r="D19" s="10"/>
      <c r="E19" s="19">
        <f>SUM(E8:E18)</f>
        <v>5301740391318</v>
      </c>
      <c r="F19" s="10"/>
      <c r="G19" s="19">
        <f>SUM(G8:G18)</f>
        <v>5301421665471</v>
      </c>
      <c r="H19" s="10"/>
      <c r="I19" s="19">
        <f>SUM(I8:I18)</f>
        <v>318725847</v>
      </c>
      <c r="J19" s="10"/>
      <c r="K19" s="19">
        <f>SUM(K8:K18)</f>
        <v>4354431278</v>
      </c>
      <c r="L19" s="10"/>
      <c r="M19" s="19">
        <f>SUM(M8:M18)</f>
        <v>56043577316915</v>
      </c>
      <c r="N19" s="10"/>
      <c r="O19" s="19">
        <f>SUM(O8:O18)</f>
        <v>55984220233203</v>
      </c>
      <c r="P19" s="10"/>
      <c r="Q19" s="19">
        <f>SUM(Q8:R18)</f>
        <v>59357083712</v>
      </c>
      <c r="R19" s="37"/>
      <c r="S19" s="21"/>
      <c r="T19" s="36"/>
    </row>
  </sheetData>
  <mergeCells count="7">
    <mergeCell ref="A1:Q1"/>
    <mergeCell ref="A2:R2"/>
    <mergeCell ref="A3:R3"/>
    <mergeCell ref="A5:R5"/>
    <mergeCell ref="A6:A7"/>
    <mergeCell ref="C6:I6"/>
    <mergeCell ref="K6:Q6"/>
  </mergeCells>
  <pageMargins left="0.39" right="0.39" top="0.39" bottom="0.39" header="0" footer="0"/>
  <pageSetup scale="6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79998168889431442"/>
    <pageSetUpPr fitToPage="1"/>
  </sheetPr>
  <dimension ref="A1:T33"/>
  <sheetViews>
    <sheetView rightToLeft="1" view="pageBreakPreview" zoomScaleNormal="100" zoomScaleSheetLayoutView="100" workbookViewId="0">
      <selection activeCell="A21" sqref="A21"/>
    </sheetView>
  </sheetViews>
  <sheetFormatPr defaultRowHeight="12.75" x14ac:dyDescent="0.2"/>
  <cols>
    <col min="1" max="1" width="40.28515625" customWidth="1"/>
    <col min="2" max="2" width="1.28515625" customWidth="1"/>
    <col min="3" max="3" width="12" bestFit="1" customWidth="1"/>
    <col min="4" max="4" width="1.28515625" customWidth="1"/>
    <col min="5" max="5" width="17.42578125" bestFit="1" customWidth="1"/>
    <col min="6" max="6" width="1.28515625" customWidth="1"/>
    <col min="7" max="7" width="17.42578125" bestFit="1" customWidth="1"/>
    <col min="8" max="8" width="1.28515625" customWidth="1"/>
    <col min="9" max="9" width="19" customWidth="1"/>
    <col min="10" max="10" width="1.28515625" customWidth="1"/>
    <col min="11" max="11" width="12" bestFit="1" customWidth="1"/>
    <col min="12" max="12" width="1.28515625" customWidth="1"/>
    <col min="13" max="13" width="17.85546875" customWidth="1"/>
    <col min="14" max="14" width="1.28515625" customWidth="1"/>
    <col min="15" max="15" width="17.42578125" bestFit="1" customWidth="1"/>
    <col min="16" max="16" width="1.28515625" customWidth="1"/>
    <col min="17" max="17" width="17.28515625" customWidth="1"/>
    <col min="18" max="18" width="1.5703125" customWidth="1"/>
    <col min="19" max="19" width="20.28515625" customWidth="1"/>
    <col min="20" max="20" width="18.28515625" bestFit="1" customWidth="1"/>
  </cols>
  <sheetData>
    <row r="1" spans="1:20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20" ht="21.75" customHeight="1" x14ac:dyDescent="0.2">
      <c r="A2" s="54" t="s">
        <v>41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20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20" ht="14.45" customHeight="1" x14ac:dyDescent="0.2"/>
    <row r="5" spans="1:20" ht="24" x14ac:dyDescent="0.2">
      <c r="A5" s="60" t="s">
        <v>131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20" ht="31.5" customHeight="1" x14ac:dyDescent="0.2">
      <c r="A6" s="55" t="s">
        <v>42</v>
      </c>
      <c r="B6" s="10"/>
      <c r="C6" s="55" t="s">
        <v>110</v>
      </c>
      <c r="D6" s="55"/>
      <c r="E6" s="55"/>
      <c r="F6" s="55"/>
      <c r="G6" s="55"/>
      <c r="H6" s="55"/>
      <c r="I6" s="55"/>
      <c r="J6" s="10"/>
      <c r="K6" s="55" t="s">
        <v>129</v>
      </c>
      <c r="L6" s="55"/>
      <c r="M6" s="55"/>
      <c r="N6" s="55"/>
      <c r="O6" s="55"/>
      <c r="P6" s="55"/>
      <c r="Q6" s="55"/>
    </row>
    <row r="7" spans="1:20" ht="36.75" customHeight="1" x14ac:dyDescent="0.2">
      <c r="A7" s="55"/>
      <c r="B7" s="10"/>
      <c r="C7" s="5" t="s">
        <v>9</v>
      </c>
      <c r="D7" s="11"/>
      <c r="E7" s="5" t="s">
        <v>11</v>
      </c>
      <c r="F7" s="11"/>
      <c r="G7" s="5" t="s">
        <v>69</v>
      </c>
      <c r="H7" s="11"/>
      <c r="I7" s="5" t="s">
        <v>71</v>
      </c>
      <c r="J7" s="10"/>
      <c r="K7" s="5" t="s">
        <v>9</v>
      </c>
      <c r="L7" s="11"/>
      <c r="M7" s="5" t="s">
        <v>11</v>
      </c>
      <c r="N7" s="11"/>
      <c r="O7" s="5" t="s">
        <v>69</v>
      </c>
      <c r="P7" s="11"/>
      <c r="Q7" s="5" t="s">
        <v>71</v>
      </c>
    </row>
    <row r="8" spans="1:20" ht="31.5" customHeight="1" x14ac:dyDescent="0.2">
      <c r="A8" s="12" t="s">
        <v>26</v>
      </c>
      <c r="B8" s="10"/>
      <c r="C8" s="13">
        <v>2329176</v>
      </c>
      <c r="D8" s="10"/>
      <c r="E8" s="13">
        <v>47271043260</v>
      </c>
      <c r="F8" s="10"/>
      <c r="G8" s="13">
        <v>48147739053</v>
      </c>
      <c r="H8" s="10"/>
      <c r="I8" s="29">
        <f>E8-G8</f>
        <v>-876695793</v>
      </c>
      <c r="J8" s="10"/>
      <c r="K8" s="63">
        <v>2329176</v>
      </c>
      <c r="L8" s="10"/>
      <c r="M8" s="13">
        <v>47271043260</v>
      </c>
      <c r="N8" s="10"/>
      <c r="O8" s="13">
        <v>49018043246</v>
      </c>
      <c r="P8" s="10"/>
      <c r="Q8" s="29">
        <f>M8-O8</f>
        <v>-1746999986</v>
      </c>
      <c r="S8" s="21"/>
      <c r="T8" s="36"/>
    </row>
    <row r="9" spans="1:20" ht="31.5" customHeight="1" x14ac:dyDescent="0.2">
      <c r="A9" s="22" t="s">
        <v>16</v>
      </c>
      <c r="B9" s="10"/>
      <c r="C9" s="16">
        <v>95616471</v>
      </c>
      <c r="D9" s="10"/>
      <c r="E9" s="16">
        <v>657341361076</v>
      </c>
      <c r="F9" s="10"/>
      <c r="G9" s="16">
        <v>657500733424</v>
      </c>
      <c r="H9" s="10"/>
      <c r="I9" s="26">
        <f t="shared" ref="I9:I18" si="0">E9-G9</f>
        <v>-159372348</v>
      </c>
      <c r="J9" s="10"/>
      <c r="K9" s="16">
        <v>95616471</v>
      </c>
      <c r="L9" s="10"/>
      <c r="M9" s="16">
        <v>657341361076</v>
      </c>
      <c r="N9" s="10"/>
      <c r="O9" s="16">
        <v>577958613628</v>
      </c>
      <c r="P9" s="10"/>
      <c r="Q9" s="26">
        <f t="shared" ref="Q9:Q17" si="1">M9-O9</f>
        <v>79382747448</v>
      </c>
      <c r="S9" s="21"/>
      <c r="T9" s="36"/>
    </row>
    <row r="10" spans="1:20" ht="31.5" customHeight="1" x14ac:dyDescent="0.2">
      <c r="A10" s="22" t="s">
        <v>58</v>
      </c>
      <c r="B10" s="10"/>
      <c r="C10" s="16">
        <v>1</v>
      </c>
      <c r="D10" s="10"/>
      <c r="E10" s="16">
        <v>13102</v>
      </c>
      <c r="F10" s="10"/>
      <c r="G10" s="16">
        <v>12849</v>
      </c>
      <c r="H10" s="10"/>
      <c r="I10" s="26">
        <f t="shared" si="0"/>
        <v>253</v>
      </c>
      <c r="J10" s="10"/>
      <c r="K10" s="16">
        <v>1</v>
      </c>
      <c r="L10" s="10"/>
      <c r="M10" s="16">
        <v>13102</v>
      </c>
      <c r="N10" s="10"/>
      <c r="O10" s="16">
        <v>10651</v>
      </c>
      <c r="P10" s="10"/>
      <c r="Q10" s="26">
        <f t="shared" si="1"/>
        <v>2451</v>
      </c>
      <c r="S10" s="21"/>
      <c r="T10" s="36"/>
    </row>
    <row r="11" spans="1:20" ht="31.5" customHeight="1" x14ac:dyDescent="0.2">
      <c r="A11" s="22" t="s">
        <v>54</v>
      </c>
      <c r="B11" s="10"/>
      <c r="C11" s="16">
        <v>370555</v>
      </c>
      <c r="D11" s="10"/>
      <c r="E11" s="16">
        <v>6163397126</v>
      </c>
      <c r="F11" s="10"/>
      <c r="G11" s="16">
        <v>6125536431</v>
      </c>
      <c r="H11" s="10"/>
      <c r="I11" s="26">
        <f t="shared" si="0"/>
        <v>37860695</v>
      </c>
      <c r="J11" s="10"/>
      <c r="K11" s="16">
        <v>370555</v>
      </c>
      <c r="L11" s="10"/>
      <c r="M11" s="16">
        <v>6163397126</v>
      </c>
      <c r="N11" s="10"/>
      <c r="O11" s="16">
        <v>5917872736</v>
      </c>
      <c r="P11" s="10"/>
      <c r="Q11" s="26">
        <f t="shared" si="1"/>
        <v>245524390</v>
      </c>
      <c r="S11" s="21"/>
      <c r="T11" s="36"/>
    </row>
    <row r="12" spans="1:20" ht="31.5" customHeight="1" x14ac:dyDescent="0.2">
      <c r="A12" s="22" t="s">
        <v>55</v>
      </c>
      <c r="B12" s="10"/>
      <c r="C12" s="16">
        <v>3094354</v>
      </c>
      <c r="D12" s="10"/>
      <c r="E12" s="16">
        <v>35865312214</v>
      </c>
      <c r="F12" s="10"/>
      <c r="G12" s="16">
        <v>35746543161</v>
      </c>
      <c r="H12" s="10"/>
      <c r="I12" s="26">
        <f t="shared" si="0"/>
        <v>118769053</v>
      </c>
      <c r="J12" s="10"/>
      <c r="K12" s="16">
        <v>3094354</v>
      </c>
      <c r="L12" s="10"/>
      <c r="M12" s="16">
        <v>35865312214</v>
      </c>
      <c r="N12" s="10"/>
      <c r="O12" s="16">
        <v>35554363886</v>
      </c>
      <c r="P12" s="10"/>
      <c r="Q12" s="26">
        <f t="shared" si="1"/>
        <v>310948328</v>
      </c>
      <c r="S12" s="21"/>
      <c r="T12" s="36"/>
    </row>
    <row r="13" spans="1:20" ht="31.5" customHeight="1" x14ac:dyDescent="0.2">
      <c r="A13" s="22" t="s">
        <v>15</v>
      </c>
      <c r="B13" s="10"/>
      <c r="C13" s="16">
        <v>28251177</v>
      </c>
      <c r="D13" s="10"/>
      <c r="E13" s="16">
        <v>155545680641</v>
      </c>
      <c r="F13" s="10"/>
      <c r="G13" s="16">
        <v>158547643718</v>
      </c>
      <c r="H13" s="10"/>
      <c r="I13" s="26">
        <f t="shared" si="0"/>
        <v>-3001963077</v>
      </c>
      <c r="J13" s="10"/>
      <c r="K13" s="16">
        <v>28251177</v>
      </c>
      <c r="L13" s="10"/>
      <c r="M13" s="16">
        <v>155545680641</v>
      </c>
      <c r="N13" s="10"/>
      <c r="O13" s="16">
        <v>74336149830</v>
      </c>
      <c r="P13" s="10"/>
      <c r="Q13" s="26">
        <f t="shared" si="1"/>
        <v>81209530811</v>
      </c>
      <c r="S13" s="21"/>
      <c r="T13" s="36"/>
    </row>
    <row r="14" spans="1:20" ht="31.5" customHeight="1" x14ac:dyDescent="0.2">
      <c r="A14" s="22" t="s">
        <v>28</v>
      </c>
      <c r="B14" s="10"/>
      <c r="C14" s="16">
        <v>94290</v>
      </c>
      <c r="D14" s="10"/>
      <c r="E14" s="16">
        <v>2655839817</v>
      </c>
      <c r="F14" s="10"/>
      <c r="G14" s="16">
        <v>2602384329</v>
      </c>
      <c r="H14" s="10"/>
      <c r="I14" s="26">
        <f t="shared" si="0"/>
        <v>53455488</v>
      </c>
      <c r="J14" s="10"/>
      <c r="K14" s="16">
        <v>94290</v>
      </c>
      <c r="L14" s="10"/>
      <c r="M14" s="16">
        <v>2655839817</v>
      </c>
      <c r="N14" s="10"/>
      <c r="O14" s="16">
        <v>2486459198</v>
      </c>
      <c r="P14" s="10"/>
      <c r="Q14" s="26">
        <f t="shared" si="1"/>
        <v>169380619</v>
      </c>
      <c r="S14" s="21"/>
      <c r="T14" s="36"/>
    </row>
    <row r="15" spans="1:20" ht="31.5" customHeight="1" x14ac:dyDescent="0.2">
      <c r="A15" s="22" t="s">
        <v>30</v>
      </c>
      <c r="B15" s="10"/>
      <c r="C15" s="16">
        <v>3500400</v>
      </c>
      <c r="D15" s="10"/>
      <c r="E15" s="16">
        <v>40059562394</v>
      </c>
      <c r="F15" s="10"/>
      <c r="G15" s="16">
        <v>40809387523</v>
      </c>
      <c r="H15" s="10"/>
      <c r="I15" s="26">
        <f t="shared" si="0"/>
        <v>-749825129</v>
      </c>
      <c r="J15" s="10"/>
      <c r="K15" s="16">
        <v>3500400</v>
      </c>
      <c r="L15" s="10"/>
      <c r="M15" s="16">
        <v>40059562394</v>
      </c>
      <c r="N15" s="10"/>
      <c r="O15" s="16">
        <v>41209941025</v>
      </c>
      <c r="P15" s="10"/>
      <c r="Q15" s="26">
        <f t="shared" si="1"/>
        <v>-1150378631</v>
      </c>
      <c r="S15" s="21"/>
      <c r="T15" s="36"/>
    </row>
    <row r="16" spans="1:20" ht="31.5" customHeight="1" x14ac:dyDescent="0.2">
      <c r="A16" s="22" t="s">
        <v>23</v>
      </c>
      <c r="B16" s="10"/>
      <c r="C16" s="16">
        <v>28945222</v>
      </c>
      <c r="D16" s="10"/>
      <c r="E16" s="16">
        <v>418040164252</v>
      </c>
      <c r="F16" s="10"/>
      <c r="G16" s="16">
        <v>418124819363</v>
      </c>
      <c r="H16" s="10"/>
      <c r="I16" s="26">
        <f t="shared" si="0"/>
        <v>-84655111</v>
      </c>
      <c r="J16" s="10"/>
      <c r="K16" s="16">
        <v>28945222</v>
      </c>
      <c r="L16" s="10"/>
      <c r="M16" s="16">
        <v>418040164252</v>
      </c>
      <c r="N16" s="10"/>
      <c r="O16" s="16">
        <v>417994858236</v>
      </c>
      <c r="P16" s="10"/>
      <c r="Q16" s="26">
        <f t="shared" si="1"/>
        <v>45306016</v>
      </c>
      <c r="S16" s="21"/>
      <c r="T16" s="36"/>
    </row>
    <row r="17" spans="1:20" ht="31.5" customHeight="1" x14ac:dyDescent="0.2">
      <c r="A17" s="15" t="s">
        <v>24</v>
      </c>
      <c r="B17" s="10"/>
      <c r="C17" s="17">
        <v>4931846</v>
      </c>
      <c r="D17" s="10"/>
      <c r="E17" s="17">
        <v>60702967781</v>
      </c>
      <c r="F17" s="10"/>
      <c r="G17" s="17">
        <v>60748897785</v>
      </c>
      <c r="H17" s="10"/>
      <c r="I17" s="27">
        <f t="shared" si="0"/>
        <v>-45930004</v>
      </c>
      <c r="J17" s="10"/>
      <c r="K17" s="17">
        <v>4931846</v>
      </c>
      <c r="L17" s="10"/>
      <c r="M17" s="17">
        <v>60702967781</v>
      </c>
      <c r="N17" s="10"/>
      <c r="O17" s="17">
        <v>62484219666</v>
      </c>
      <c r="P17" s="10"/>
      <c r="Q17" s="46">
        <f t="shared" si="1"/>
        <v>-1781251885</v>
      </c>
      <c r="S17" s="21"/>
      <c r="T17" s="36"/>
    </row>
    <row r="18" spans="1:20" ht="31.5" customHeight="1" thickBot="1" x14ac:dyDescent="0.25">
      <c r="A18" s="4" t="s">
        <v>17</v>
      </c>
      <c r="B18" s="10"/>
      <c r="C18" s="19">
        <f>SUM(C8:C17)</f>
        <v>167133492</v>
      </c>
      <c r="D18" s="10"/>
      <c r="E18" s="19">
        <f>SUM(E8:E17)</f>
        <v>1423645341663</v>
      </c>
      <c r="F18" s="10"/>
      <c r="G18" s="19">
        <f>SUM(G8:G17)</f>
        <v>1428353697636</v>
      </c>
      <c r="H18" s="10"/>
      <c r="I18" s="28">
        <f t="shared" si="0"/>
        <v>-4708355973</v>
      </c>
      <c r="J18" s="10"/>
      <c r="K18" s="19">
        <f>SUM(K8:K17)</f>
        <v>167133492</v>
      </c>
      <c r="L18" s="10"/>
      <c r="M18" s="19">
        <f>SUM(M8:M17)</f>
        <v>1423645341663</v>
      </c>
      <c r="N18" s="10"/>
      <c r="O18" s="19">
        <f>SUM(O8:O17)</f>
        <v>1266960532102</v>
      </c>
      <c r="P18" s="10"/>
      <c r="Q18" s="47">
        <f>SUM(Q8:Q17)</f>
        <v>156684809561</v>
      </c>
      <c r="S18" s="21"/>
      <c r="T18" s="36"/>
    </row>
    <row r="19" spans="1:20" ht="13.5" thickTop="1" x14ac:dyDescent="0.2"/>
    <row r="21" spans="1:20" x14ac:dyDescent="0.2">
      <c r="G21" s="21"/>
    </row>
    <row r="22" spans="1:20" x14ac:dyDescent="0.2">
      <c r="I22" s="21"/>
      <c r="K22" s="21"/>
      <c r="M22" s="40"/>
      <c r="O22" s="21"/>
    </row>
    <row r="23" spans="1:20" x14ac:dyDescent="0.2">
      <c r="G23" s="21"/>
      <c r="I23" s="21"/>
      <c r="K23" s="21"/>
      <c r="M23" s="40"/>
      <c r="O23" s="21"/>
    </row>
    <row r="24" spans="1:20" x14ac:dyDescent="0.2">
      <c r="I24" s="21"/>
      <c r="M24" s="40"/>
      <c r="O24" s="21"/>
    </row>
    <row r="25" spans="1:20" x14ac:dyDescent="0.2">
      <c r="I25" s="21"/>
      <c r="K25" s="21"/>
      <c r="M25" s="40"/>
      <c r="O25" s="21"/>
    </row>
    <row r="26" spans="1:20" x14ac:dyDescent="0.2">
      <c r="I26" s="21"/>
      <c r="K26" s="21"/>
      <c r="M26" s="40"/>
      <c r="O26" s="21"/>
    </row>
    <row r="27" spans="1:20" x14ac:dyDescent="0.2">
      <c r="I27" s="21"/>
      <c r="K27" s="21"/>
      <c r="M27" s="40"/>
      <c r="O27" s="21"/>
    </row>
    <row r="28" spans="1:20" x14ac:dyDescent="0.2">
      <c r="I28" s="21"/>
      <c r="K28" s="21"/>
      <c r="M28" s="40"/>
      <c r="O28" s="21"/>
    </row>
    <row r="29" spans="1:20" x14ac:dyDescent="0.2">
      <c r="I29" s="21"/>
      <c r="K29" s="21"/>
      <c r="M29" s="40"/>
      <c r="O29" s="21"/>
    </row>
    <row r="30" spans="1:20" x14ac:dyDescent="0.2">
      <c r="I30" s="21"/>
      <c r="K30" s="21"/>
      <c r="M30" s="40"/>
      <c r="O30" s="21"/>
    </row>
    <row r="31" spans="1:20" x14ac:dyDescent="0.2">
      <c r="I31" s="21"/>
      <c r="K31" s="21"/>
      <c r="M31" s="40"/>
      <c r="O31" s="21"/>
    </row>
    <row r="32" spans="1:20" x14ac:dyDescent="0.2">
      <c r="M32" s="21"/>
    </row>
    <row r="33" spans="13:13" x14ac:dyDescent="0.2">
      <c r="M33" s="2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  <pageSetUpPr fitToPage="1"/>
  </sheetPr>
  <dimension ref="A1:I13"/>
  <sheetViews>
    <sheetView rightToLeft="1" view="pageBreakPreview" zoomScaleNormal="100" zoomScaleSheetLayoutView="100" workbookViewId="0">
      <selection activeCell="A16" sqref="A16"/>
    </sheetView>
  </sheetViews>
  <sheetFormatPr defaultRowHeight="12.75" x14ac:dyDescent="0.2"/>
  <cols>
    <col min="1" max="1" width="51.85546875" bestFit="1" customWidth="1"/>
    <col min="2" max="2" width="1.28515625" customWidth="1"/>
    <col min="3" max="3" width="11.7109375" customWidth="1"/>
    <col min="4" max="4" width="1.28515625" customWidth="1"/>
    <col min="5" max="5" width="22" customWidth="1"/>
    <col min="6" max="6" width="1.28515625" customWidth="1"/>
    <col min="7" max="7" width="17.28515625" bestFit="1" customWidth="1"/>
    <col min="8" max="8" width="1.28515625" customWidth="1"/>
    <col min="9" max="9" width="19.42578125" customWidth="1"/>
    <col min="10" max="10" width="0.28515625" customWidth="1"/>
  </cols>
  <sheetData>
    <row r="1" spans="1:9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spans="1:9" ht="21.75" customHeight="1" x14ac:dyDescent="0.2">
      <c r="A2" s="54" t="s">
        <v>41</v>
      </c>
      <c r="B2" s="54"/>
      <c r="C2" s="54"/>
      <c r="D2" s="54"/>
      <c r="E2" s="54"/>
      <c r="F2" s="54"/>
      <c r="G2" s="54"/>
      <c r="H2" s="54"/>
      <c r="I2" s="54"/>
    </row>
    <row r="3" spans="1:9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</row>
    <row r="4" spans="1:9" ht="14.45" customHeight="1" x14ac:dyDescent="0.2"/>
    <row r="5" spans="1:9" ht="29.1" customHeight="1" x14ac:dyDescent="0.2">
      <c r="A5" s="60" t="s">
        <v>132</v>
      </c>
      <c r="B5" s="60"/>
      <c r="C5" s="60"/>
      <c r="D5" s="60"/>
      <c r="E5" s="60"/>
      <c r="F5" s="60"/>
      <c r="G5" s="60"/>
      <c r="H5" s="60"/>
      <c r="I5" s="60"/>
    </row>
    <row r="6" spans="1:9" ht="14.45" customHeight="1" x14ac:dyDescent="0.2">
      <c r="A6" s="10"/>
      <c r="B6" s="10"/>
      <c r="C6" s="10"/>
      <c r="D6" s="10"/>
      <c r="E6" s="10"/>
      <c r="F6" s="10"/>
      <c r="G6" s="10"/>
      <c r="H6" s="10"/>
      <c r="I6" s="10"/>
    </row>
    <row r="7" spans="1:9" ht="25.5" customHeight="1" x14ac:dyDescent="0.2">
      <c r="A7" s="2" t="s">
        <v>42</v>
      </c>
      <c r="B7" s="10"/>
      <c r="C7" s="2" t="s">
        <v>43</v>
      </c>
      <c r="D7" s="10"/>
      <c r="E7" s="2" t="s">
        <v>34</v>
      </c>
      <c r="F7" s="10"/>
      <c r="G7" s="2" t="s">
        <v>44</v>
      </c>
      <c r="H7" s="10"/>
      <c r="I7" s="2" t="s">
        <v>45</v>
      </c>
    </row>
    <row r="8" spans="1:9" ht="25.5" customHeight="1" x14ac:dyDescent="0.2">
      <c r="A8" s="12" t="s">
        <v>46</v>
      </c>
      <c r="B8" s="10"/>
      <c r="C8" s="41" t="s">
        <v>133</v>
      </c>
      <c r="D8" s="10"/>
      <c r="E8" s="29">
        <f>'درآمد سرمایه گذاری در سهام'!H11</f>
        <v>-1206774328</v>
      </c>
      <c r="F8" s="10"/>
      <c r="G8" s="14">
        <f>(E8/E$12)*100</f>
        <v>31.764264839632915</v>
      </c>
      <c r="H8" s="10"/>
      <c r="I8" s="51">
        <v>-7.0000000000000007E-2</v>
      </c>
    </row>
    <row r="9" spans="1:9" ht="25.5" customHeight="1" x14ac:dyDescent="0.2">
      <c r="A9" s="22" t="s">
        <v>47</v>
      </c>
      <c r="B9" s="10"/>
      <c r="C9" s="22" t="s">
        <v>48</v>
      </c>
      <c r="D9" s="10"/>
      <c r="E9" s="26">
        <f>'درآمد سرمایه گذاری در صندوق'!G20</f>
        <v>-3182855798</v>
      </c>
      <c r="F9" s="10"/>
      <c r="G9" s="23">
        <f t="shared" ref="G9:G11" si="0">(E9/E$12)*100</f>
        <v>83.777946023751653</v>
      </c>
      <c r="H9" s="10"/>
      <c r="I9" s="45">
        <v>-0.18</v>
      </c>
    </row>
    <row r="10" spans="1:9" ht="25.5" customHeight="1" x14ac:dyDescent="0.2">
      <c r="A10" s="22" t="s">
        <v>49</v>
      </c>
      <c r="B10" s="10"/>
      <c r="C10" s="22" t="s">
        <v>134</v>
      </c>
      <c r="D10" s="10"/>
      <c r="E10" s="16">
        <f>'درآمد سپرده بانکی'!D19</f>
        <v>503324117</v>
      </c>
      <c r="F10" s="10"/>
      <c r="G10" s="45">
        <f t="shared" si="0"/>
        <v>-13.248310128588006</v>
      </c>
      <c r="H10" s="10"/>
      <c r="I10" s="23">
        <v>0.03</v>
      </c>
    </row>
    <row r="11" spans="1:9" ht="25.5" customHeight="1" x14ac:dyDescent="0.2">
      <c r="A11" s="15" t="s">
        <v>50</v>
      </c>
      <c r="B11" s="10"/>
      <c r="C11" s="15" t="s">
        <v>135</v>
      </c>
      <c r="D11" s="10"/>
      <c r="E11" s="17">
        <f>'سایر درآمدها'!F11</f>
        <v>87148893</v>
      </c>
      <c r="F11" s="10"/>
      <c r="G11" s="50">
        <f t="shared" si="0"/>
        <v>-2.2939007347965652</v>
      </c>
      <c r="H11" s="10"/>
      <c r="I11" s="18">
        <v>0</v>
      </c>
    </row>
    <row r="12" spans="1:9" ht="25.5" customHeight="1" thickBot="1" x14ac:dyDescent="0.25">
      <c r="A12" s="4" t="s">
        <v>17</v>
      </c>
      <c r="B12" s="10"/>
      <c r="C12" s="42"/>
      <c r="D12" s="10"/>
      <c r="E12" s="28">
        <f>SUM(E8:E11)</f>
        <v>-3799157116</v>
      </c>
      <c r="F12" s="10"/>
      <c r="G12" s="47">
        <f>SUM(G8:G11)</f>
        <v>100</v>
      </c>
      <c r="H12" s="10"/>
      <c r="I12" s="52">
        <f>SUM(I8:I11)</f>
        <v>-0.22</v>
      </c>
    </row>
    <row r="13" spans="1:9" ht="13.5" thickTop="1" x14ac:dyDescent="0.2">
      <c r="A13" s="10"/>
      <c r="B13" s="10"/>
      <c r="C13" s="10"/>
      <c r="D13" s="10"/>
      <c r="E13" s="10"/>
      <c r="F13" s="10"/>
      <c r="G13" s="10"/>
      <c r="H13" s="10"/>
      <c r="I13" s="10"/>
    </row>
  </sheetData>
  <mergeCells count="4">
    <mergeCell ref="A1:I1"/>
    <mergeCell ref="A2:I2"/>
    <mergeCell ref="A3:I3"/>
    <mergeCell ref="A5:I5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  <pageSetUpPr fitToPage="1"/>
  </sheetPr>
  <dimension ref="A1:R12"/>
  <sheetViews>
    <sheetView rightToLeft="1" view="pageBreakPreview" zoomScaleNormal="100" zoomScaleSheetLayoutView="100" workbookViewId="0">
      <selection activeCell="B13" sqref="B13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5.42578125" bestFit="1" customWidth="1"/>
    <col min="5" max="5" width="1.28515625" customWidth="1"/>
    <col min="6" max="6" width="13.7109375" bestFit="1" customWidth="1"/>
    <col min="7" max="7" width="1.28515625" customWidth="1"/>
    <col min="8" max="8" width="14.7109375" bestFit="1" customWidth="1"/>
    <col min="9" max="9" width="1.28515625" customWidth="1"/>
    <col min="10" max="10" width="17.28515625" bestFit="1" customWidth="1"/>
    <col min="11" max="11" width="1.140625" customWidth="1"/>
    <col min="12" max="12" width="19.42578125" customWidth="1"/>
    <col min="13" max="13" width="1.28515625" customWidth="1"/>
    <col min="14" max="14" width="14.85546875" bestFit="1" customWidth="1"/>
    <col min="15" max="15" width="1.28515625" customWidth="1"/>
    <col min="16" max="16" width="16" bestFit="1" customWidth="1"/>
    <col min="17" max="17" width="1.28515625" customWidth="1"/>
    <col min="18" max="18" width="17.28515625" bestFit="1" customWidth="1"/>
    <col min="19" max="19" width="0.28515625" customWidth="1"/>
    <col min="20" max="20" width="12.28515625" bestFit="1" customWidth="1"/>
  </cols>
  <sheetData>
    <row r="1" spans="1:18" ht="29.1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21.75" customHeight="1" x14ac:dyDescent="0.2">
      <c r="A2" s="54" t="s">
        <v>41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ht="21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 ht="14.45" customHeight="1" x14ac:dyDescent="0.2"/>
    <row r="5" spans="1:18" ht="27" customHeight="1" x14ac:dyDescent="0.2">
      <c r="A5" s="60" t="s">
        <v>136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8" ht="27" customHeight="1" x14ac:dyDescent="0.2">
      <c r="A6" s="10"/>
      <c r="B6" s="10"/>
      <c r="C6" s="10"/>
      <c r="D6" s="55" t="s">
        <v>110</v>
      </c>
      <c r="E6" s="55"/>
      <c r="F6" s="55"/>
      <c r="G6" s="55"/>
      <c r="H6" s="55"/>
      <c r="I6" s="55"/>
      <c r="J6" s="55"/>
      <c r="K6" s="9"/>
      <c r="L6" s="55" t="s">
        <v>129</v>
      </c>
      <c r="M6" s="66"/>
      <c r="N6" s="55"/>
      <c r="O6" s="55"/>
      <c r="P6" s="55"/>
      <c r="Q6" s="55"/>
      <c r="R6" s="55"/>
    </row>
    <row r="7" spans="1:18" ht="27" customHeight="1" x14ac:dyDescent="0.2">
      <c r="A7" s="10"/>
      <c r="B7" s="10"/>
      <c r="C7" s="10"/>
      <c r="D7" s="2" t="s">
        <v>52</v>
      </c>
      <c r="E7" s="11"/>
      <c r="F7" s="2" t="s">
        <v>53</v>
      </c>
      <c r="G7" s="11"/>
      <c r="H7" s="56" t="s">
        <v>17</v>
      </c>
      <c r="I7" s="56"/>
      <c r="J7" s="56"/>
      <c r="K7" s="9"/>
      <c r="L7" s="2" t="s">
        <v>52</v>
      </c>
      <c r="M7" s="67"/>
      <c r="N7" s="2" t="s">
        <v>53</v>
      </c>
      <c r="O7" s="11"/>
      <c r="P7" s="56" t="s">
        <v>17</v>
      </c>
      <c r="Q7" s="56"/>
      <c r="R7" s="56"/>
    </row>
    <row r="8" spans="1:18" ht="27" customHeight="1" x14ac:dyDescent="0.2">
      <c r="A8" s="55" t="s">
        <v>51</v>
      </c>
      <c r="B8" s="55"/>
      <c r="C8" s="10"/>
      <c r="D8" s="2" t="s">
        <v>137</v>
      </c>
      <c r="E8" s="10"/>
      <c r="F8" s="2" t="s">
        <v>138</v>
      </c>
      <c r="G8" s="10"/>
      <c r="H8" s="3" t="s">
        <v>34</v>
      </c>
      <c r="I8" s="11"/>
      <c r="J8" s="3" t="s">
        <v>44</v>
      </c>
      <c r="K8" s="9"/>
      <c r="L8" s="2" t="s">
        <v>137</v>
      </c>
      <c r="M8" s="65"/>
      <c r="N8" s="2" t="s">
        <v>138</v>
      </c>
      <c r="O8" s="10"/>
      <c r="P8" s="3" t="s">
        <v>34</v>
      </c>
      <c r="Q8" s="11"/>
      <c r="R8" s="3" t="s">
        <v>44</v>
      </c>
    </row>
    <row r="9" spans="1:18" ht="27" customHeight="1" x14ac:dyDescent="0.2">
      <c r="A9" s="58" t="s">
        <v>16</v>
      </c>
      <c r="B9" s="58"/>
      <c r="C9" s="10"/>
      <c r="D9" s="29">
        <f>'درآمد ناشی از تغییر قیمت اوراق'!I9</f>
        <v>-159372348</v>
      </c>
      <c r="E9" s="10"/>
      <c r="F9" s="13">
        <f>'درآمد ناشی از فروش'!I9</f>
        <v>87487556</v>
      </c>
      <c r="G9" s="10"/>
      <c r="H9" s="29">
        <f>D9+F9</f>
        <v>-71884792</v>
      </c>
      <c r="I9" s="10"/>
      <c r="J9" s="14">
        <f>(H9/درآمد!E12)*100</f>
        <v>1.8921247478094558</v>
      </c>
      <c r="K9" s="23"/>
      <c r="L9" s="13">
        <f>'درآمد ناشی از تغییر قیمت اوراق'!Q9</f>
        <v>79382747448</v>
      </c>
      <c r="M9" s="10"/>
      <c r="N9" s="13">
        <f>'درآمد ناشی از فروش'!Q9</f>
        <v>5878940060</v>
      </c>
      <c r="O9" s="10"/>
      <c r="P9" s="13">
        <f>L9+N9</f>
        <v>85261687508</v>
      </c>
      <c r="Q9" s="10"/>
      <c r="R9" s="14">
        <v>37.86</v>
      </c>
    </row>
    <row r="10" spans="1:18" ht="27" customHeight="1" x14ac:dyDescent="0.2">
      <c r="A10" s="59" t="s">
        <v>15</v>
      </c>
      <c r="B10" s="59"/>
      <c r="C10" s="10"/>
      <c r="D10" s="27">
        <f>'درآمد ناشی از تغییر قیمت اوراق'!I13</f>
        <v>-3001963077</v>
      </c>
      <c r="E10" s="10"/>
      <c r="F10" s="17">
        <f>'درآمد ناشی از فروش'!I12</f>
        <v>1867073541</v>
      </c>
      <c r="G10" s="10"/>
      <c r="H10" s="27">
        <f>D10+F10</f>
        <v>-1134889536</v>
      </c>
      <c r="I10" s="10"/>
      <c r="J10" s="18">
        <f>(H10/درآمد!E12)*100</f>
        <v>29.872140091823461</v>
      </c>
      <c r="K10" s="23"/>
      <c r="L10" s="16">
        <f>'درآمد ناشی از تغییر قیمت اوراق'!Q13</f>
        <v>81209530811</v>
      </c>
      <c r="M10" s="10"/>
      <c r="N10" s="17">
        <f>'درآمد ناشی از فروش'!Q12</f>
        <v>6411857904</v>
      </c>
      <c r="O10" s="10"/>
      <c r="P10" s="17">
        <f>L10+N10</f>
        <v>87621388715</v>
      </c>
      <c r="Q10" s="10"/>
      <c r="R10" s="18">
        <v>38.909999999999997</v>
      </c>
    </row>
    <row r="11" spans="1:18" ht="27" customHeight="1" thickBot="1" x14ac:dyDescent="0.25">
      <c r="A11" s="57" t="s">
        <v>17</v>
      </c>
      <c r="B11" s="57"/>
      <c r="C11" s="10"/>
      <c r="D11" s="28">
        <f>SUM(D9:D10)</f>
        <v>-3161335425</v>
      </c>
      <c r="E11" s="10"/>
      <c r="F11" s="19">
        <f>SUM(F9:F10)</f>
        <v>1954561097</v>
      </c>
      <c r="G11" s="10"/>
      <c r="H11" s="28">
        <f>SUM(H9:H10)</f>
        <v>-1206774328</v>
      </c>
      <c r="I11" s="10"/>
      <c r="J11" s="20">
        <f>SUM(J9:J10)</f>
        <v>31.764264839632915</v>
      </c>
      <c r="K11" s="23"/>
      <c r="L11" s="19">
        <f>SUM(L9:L10)</f>
        <v>160592278259</v>
      </c>
      <c r="M11" s="10"/>
      <c r="N11" s="19">
        <f>SUM(N9:N10)</f>
        <v>12290797964</v>
      </c>
      <c r="O11" s="10"/>
      <c r="P11" s="19">
        <f>SUM(P9:P10)</f>
        <v>172883076223</v>
      </c>
      <c r="Q11" s="10"/>
      <c r="R11" s="20">
        <f>SUM(R9:R10)</f>
        <v>76.77</v>
      </c>
    </row>
    <row r="12" spans="1:18" ht="13.5" thickTop="1" x14ac:dyDescent="0.2"/>
  </sheetData>
  <mergeCells count="12">
    <mergeCell ref="A1:R1"/>
    <mergeCell ref="A2:R2"/>
    <mergeCell ref="A3:R3"/>
    <mergeCell ref="D6:J6"/>
    <mergeCell ref="L6:R6"/>
    <mergeCell ref="A5:R5"/>
    <mergeCell ref="A10:B10"/>
    <mergeCell ref="A11:B11"/>
    <mergeCell ref="H7:J7"/>
    <mergeCell ref="P7:R7"/>
    <mergeCell ref="A8:B8"/>
    <mergeCell ref="A9:B9"/>
  </mergeCells>
  <pageMargins left="0.39" right="0.39" top="0.39" bottom="0.39" header="0" footer="0"/>
  <pageSetup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جلد</vt:lpstr>
      <vt:lpstr>سهام</vt:lpstr>
      <vt:lpstr>واحدهای صندوق</vt:lpstr>
      <vt:lpstr>سپرده</vt:lpstr>
      <vt:lpstr>سود سپرده بانکی</vt:lpstr>
      <vt:lpstr>درآمد ناشی از فروش</vt:lpstr>
      <vt:lpstr>درآمد ناشی از تغییر قیمت اوراق</vt:lpstr>
      <vt:lpstr>درآمد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جلد!Print_Area</vt:lpstr>
      <vt:lpstr>درآمد!Print_Area</vt:lpstr>
      <vt:lpstr>'درآمد سپرده بانکی'!Print_Area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Ayda Azimi</cp:lastModifiedBy>
  <dcterms:created xsi:type="dcterms:W3CDTF">2025-06-28T08:12:32Z</dcterms:created>
  <dcterms:modified xsi:type="dcterms:W3CDTF">2025-07-01T09:05:08Z</dcterms:modified>
</cp:coreProperties>
</file>