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"/>
    </mc:Choice>
  </mc:AlternateContent>
  <xr:revisionPtr revIDLastSave="0" documentId="13_ncr:1_{12C7D1F3-62D5-49F0-A4F6-54B19930A637}" xr6:coauthVersionLast="47" xr6:coauthVersionMax="47" xr10:uidLastSave="{00000000-0000-0000-0000-000000000000}"/>
  <bookViews>
    <workbookView xWindow="-120" yWindow="-120" windowWidth="29040" windowHeight="15840" tabRatio="932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  <sheet name="درآمد سود سهام" sheetId="15" r:id="rId13"/>
  </sheets>
  <definedNames>
    <definedName name="_xlnm.Print_Area" localSheetId="0">جلد!$A$1:$C$25</definedName>
    <definedName name="_xlnm.Print_Area" localSheetId="7">'درآمد سپرده بانکی'!$A$1:$K$20</definedName>
    <definedName name="_xlnm.Print_Area" localSheetId="5">'درآمد سرمایه گذاری در سهام'!$A$1:$W$11</definedName>
    <definedName name="_xlnm.Print_Area" localSheetId="6">'درآمد سرمایه گذاری در صندوق'!$A$1:$S$20</definedName>
    <definedName name="_xlnm.Print_Area" localSheetId="12">'درآمد سود سهام'!$A$1:$T$10</definedName>
    <definedName name="_xlnm.Print_Area" localSheetId="11">'درآمد ناشی از تغییر قیمت اوراق'!$A$1:$R$18</definedName>
    <definedName name="_xlnm.Print_Area" localSheetId="10">'درآمد ناشی از فروش'!$A$1:$R$19</definedName>
    <definedName name="_xlnm.Print_Area" localSheetId="4">درآمدها!$A$1:$K$12</definedName>
    <definedName name="_xlnm.Print_Area" localSheetId="8">'سایر درآمدها'!$A$1:$G$11</definedName>
    <definedName name="_xlnm.Print_Area" localSheetId="3">سپرده!$A$1:$R$22</definedName>
    <definedName name="_xlnm.Print_Area" localSheetId="1">سهام!$A$1:$AB$12</definedName>
    <definedName name="_xlnm.Print_Area" localSheetId="9">'سود سپرده بانکی'!$A$1:$R$20</definedName>
    <definedName name="_xlnm.Print_Area" localSheetId="2">'واحدهای صندوق'!$A$1:$AA$18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9" l="1"/>
  <c r="J10" i="9" s="1"/>
  <c r="D9" i="9"/>
  <c r="D11" i="9" s="1"/>
  <c r="T10" i="9"/>
  <c r="T9" i="9"/>
  <c r="T11" i="9"/>
  <c r="R11" i="9"/>
  <c r="P11" i="9"/>
  <c r="N11" i="9"/>
  <c r="H9" i="9"/>
  <c r="F11" i="9"/>
  <c r="H11" i="9"/>
  <c r="J9" i="9"/>
  <c r="F9" i="9"/>
  <c r="H10" i="9"/>
  <c r="F10" i="9"/>
  <c r="S8" i="15"/>
  <c r="J11" i="9" l="1"/>
  <c r="S9" i="15"/>
  <c r="R10" i="9" s="1"/>
  <c r="R9" i="9"/>
  <c r="M10" i="15"/>
  <c r="M9" i="15"/>
  <c r="M8" i="15"/>
  <c r="S10" i="15" l="1"/>
  <c r="N19" i="10" l="1"/>
  <c r="P19" i="10" s="1"/>
  <c r="N18" i="10"/>
  <c r="P18" i="10" s="1"/>
  <c r="N14" i="10"/>
  <c r="P14" i="10" s="1"/>
  <c r="N13" i="10"/>
  <c r="N12" i="10"/>
  <c r="N11" i="10"/>
  <c r="N10" i="10"/>
  <c r="N9" i="10"/>
  <c r="P10" i="9"/>
  <c r="P9" i="9"/>
  <c r="F18" i="10"/>
  <c r="H18" i="10" s="1"/>
  <c r="F14" i="10"/>
  <c r="F12" i="10"/>
  <c r="F10" i="10"/>
  <c r="F9" i="10"/>
  <c r="I9" i="21"/>
  <c r="I10" i="21"/>
  <c r="I11" i="21"/>
  <c r="I12" i="21"/>
  <c r="F11" i="10" s="1"/>
  <c r="I13" i="21"/>
  <c r="I14" i="21"/>
  <c r="I18" i="21" s="1"/>
  <c r="I15" i="21"/>
  <c r="I16" i="21"/>
  <c r="F13" i="10" s="1"/>
  <c r="I17" i="21"/>
  <c r="I8" i="21"/>
  <c r="K18" i="21"/>
  <c r="N10" i="9"/>
  <c r="N9" i="9"/>
  <c r="L17" i="10"/>
  <c r="P17" i="10" s="1"/>
  <c r="L16" i="10"/>
  <c r="P16" i="10" s="1"/>
  <c r="L15" i="10"/>
  <c r="P15" i="10" s="1"/>
  <c r="L14" i="10"/>
  <c r="L13" i="10"/>
  <c r="L12" i="10"/>
  <c r="L11" i="10"/>
  <c r="L10" i="10"/>
  <c r="L9" i="10"/>
  <c r="D17" i="10"/>
  <c r="H17" i="10" s="1"/>
  <c r="D15" i="10"/>
  <c r="H15" i="10" s="1"/>
  <c r="D16" i="10"/>
  <c r="H16" i="10" s="1"/>
  <c r="D14" i="10"/>
  <c r="D13" i="10"/>
  <c r="D12" i="10"/>
  <c r="D11" i="10"/>
  <c r="D10" i="10"/>
  <c r="D9" i="10"/>
  <c r="K19" i="19"/>
  <c r="H11" i="10" l="1"/>
  <c r="P12" i="10"/>
  <c r="L20" i="10"/>
  <c r="H14" i="10"/>
  <c r="H13" i="10"/>
  <c r="P13" i="10"/>
  <c r="F19" i="10"/>
  <c r="H19" i="10" s="1"/>
  <c r="P9" i="10"/>
  <c r="H9" i="10"/>
  <c r="H10" i="10"/>
  <c r="H12" i="10"/>
  <c r="P10" i="10"/>
  <c r="P11" i="10"/>
  <c r="N20" i="10"/>
  <c r="D20" i="10"/>
  <c r="Q9" i="18"/>
  <c r="Q10" i="18"/>
  <c r="Q11" i="18"/>
  <c r="Q20" i="18" s="1"/>
  <c r="Q12" i="18"/>
  <c r="Q13" i="18"/>
  <c r="Q14" i="18"/>
  <c r="Q15" i="18"/>
  <c r="Q16" i="18"/>
  <c r="Q17" i="18"/>
  <c r="Q18" i="18"/>
  <c r="Q19" i="18"/>
  <c r="O20" i="18"/>
  <c r="Q8" i="18"/>
  <c r="K9" i="18"/>
  <c r="K10" i="18"/>
  <c r="K20" i="18" s="1"/>
  <c r="K11" i="18"/>
  <c r="K12" i="18"/>
  <c r="K13" i="18"/>
  <c r="K14" i="18"/>
  <c r="K15" i="18"/>
  <c r="K16" i="18"/>
  <c r="K17" i="18"/>
  <c r="K18" i="18"/>
  <c r="K19" i="18"/>
  <c r="K8" i="18"/>
  <c r="I20" i="18"/>
  <c r="P20" i="10" l="1"/>
  <c r="H20" i="10"/>
  <c r="F9" i="8" s="1"/>
  <c r="F8" i="8"/>
  <c r="M20" i="18"/>
  <c r="G20" i="18"/>
  <c r="D11" i="14"/>
  <c r="F11" i="14"/>
  <c r="F11" i="8" s="1"/>
  <c r="I22" i="7" l="1"/>
  <c r="K22" i="7"/>
  <c r="M22" i="7"/>
  <c r="O22" i="7"/>
  <c r="M12" i="2"/>
  <c r="K12" i="2"/>
  <c r="J18" i="4"/>
  <c r="L18" i="4"/>
  <c r="N18" i="4"/>
  <c r="V18" i="4"/>
  <c r="X18" i="4"/>
  <c r="R18" i="4"/>
  <c r="D18" i="4"/>
  <c r="Y12" i="2" l="1"/>
  <c r="W12" i="2"/>
  <c r="S12" i="2"/>
  <c r="E12" i="2"/>
  <c r="R20" i="10"/>
  <c r="F20" i="10"/>
  <c r="H20" i="13"/>
  <c r="D20" i="13"/>
  <c r="F10" i="8" s="1"/>
  <c r="Q10" i="15"/>
  <c r="O10" i="15"/>
  <c r="K10" i="15"/>
  <c r="I10" i="15"/>
  <c r="Q19" i="19"/>
  <c r="O19" i="19"/>
  <c r="M19" i="19"/>
  <c r="I19" i="19"/>
  <c r="G19" i="19"/>
  <c r="E19" i="19"/>
  <c r="C19" i="19"/>
  <c r="O18" i="21"/>
  <c r="M18" i="21"/>
  <c r="G18" i="21"/>
  <c r="E18" i="21"/>
  <c r="C18" i="21"/>
  <c r="V11" i="9"/>
  <c r="P18" i="4"/>
  <c r="H18" i="4"/>
  <c r="F18" i="4"/>
  <c r="Q12" i="2"/>
  <c r="O12" i="2"/>
  <c r="I12" i="2"/>
  <c r="G12" i="2"/>
  <c r="F12" i="8" l="1"/>
  <c r="L9" i="9" s="1"/>
  <c r="J13" i="10" l="1"/>
  <c r="J11" i="10"/>
  <c r="J14" i="10"/>
  <c r="J16" i="10"/>
  <c r="J18" i="10"/>
  <c r="L10" i="9"/>
  <c r="L11" i="9" s="1"/>
  <c r="J15" i="10"/>
  <c r="J17" i="10"/>
  <c r="J10" i="10"/>
  <c r="J19" i="10"/>
  <c r="J9" i="10"/>
  <c r="J12" i="10"/>
  <c r="J20" i="10" l="1"/>
</calcChain>
</file>

<file path=xl/sharedStrings.xml><?xml version="1.0" encoding="utf-8"?>
<sst xmlns="http://schemas.openxmlformats.org/spreadsheetml/2006/main" count="392" uniqueCount="175">
  <si>
    <t>صندوق اختصاصی بازارگردانی سپنتا</t>
  </si>
  <si>
    <t>صورت وضعیت پرتفوی</t>
  </si>
  <si>
    <t>برای ماه منتهی به 1404/04/31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</si>
  <si>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</si>
  <si>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</si>
  <si>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</si>
  <si>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</si>
  <si>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</si>
  <si>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</si>
  <si>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</si>
  <si>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</si>
  <si>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</si>
  <si>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</si>
  <si>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</si>
  <si>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</si>
  <si>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</si>
  <si>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</si>
  <si>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</si>
  <si>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نام سهام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</si>
  <si>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</si>
  <si>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</si>
  <si>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</si>
  <si>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</si>
  <si>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</si>
  <si>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س.درآمد ثابت سام-د</t>
  </si>
  <si>
    <t>صندوق س.بخشی صنایع سورنا-ب</t>
  </si>
  <si>
    <t>ص.س.درآمد ثابت اکسیژن-د</t>
  </si>
  <si>
    <t>صندوق س. سهامی اکسیژن-س</t>
  </si>
  <si>
    <t>ص.س.درآمد ثابت کیمیا-د</t>
  </si>
  <si>
    <t>صندوق س خاتم ایساتیس پویا-ثابت</t>
  </si>
  <si>
    <t>ص.س.د.ثابت ماه آفرید سپینود-د</t>
  </si>
  <si>
    <t>صندوق س.بخشی صنایع سورنا2-ب</t>
  </si>
  <si>
    <t>سپرده های بانکی</t>
  </si>
  <si>
    <t>مبلغ</t>
  </si>
  <si>
    <t>افزایش</t>
  </si>
  <si>
    <t>کاهش</t>
  </si>
  <si>
    <t>سپرده کوتاه مدت بانک گردشگری آپادانا</t>
  </si>
  <si>
    <t>سپرده کوتاه مدت بانک خاورمیانه نیایش</t>
  </si>
  <si>
    <t>سپرده کوتاه مدت بانک شهر کامرانیه</t>
  </si>
  <si>
    <t>سپرده بلند مدت بانک گردشگری آپادانا</t>
  </si>
  <si>
    <t>سپرده کوتاه مدت بانک گردشگری نیاوران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</si>
  <si>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</si>
  <si>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</si>
  <si>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</si>
  <si>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</si>
  <si>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</si>
  <si>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</si>
  <si>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</si>
  <si>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</si>
  <si>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</si>
  <si>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</si>
  <si>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</si>
  <si>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</si>
  <si>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</si>
  <si>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</si>
  <si>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</si>
  <si>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صندوق ص.س.درآمد ثابت کیمیا-د</t>
  </si>
  <si>
    <t>صندوق ص.س.د.ثابت ماه آفرید سپینود-د</t>
  </si>
  <si>
    <t>صندوق س سپر سرمایه بیدار- ثابت</t>
  </si>
  <si>
    <t>صندوق سرمایه گذاری ارکیده-ثابت</t>
  </si>
  <si>
    <t>صندوق ص.س.درآمد ثابت اکسیژن-د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</si>
  <si>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</si>
  <si>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</si>
  <si>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</si>
  <si>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</si>
  <si>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</si>
  <si>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</si>
  <si>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</si>
  <si>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</si>
  <si>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</si>
  <si>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</si>
  <si>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</si>
  <si>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</si>
  <si>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</si>
  <si>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</si>
  <si>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</si>
  <si>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</si>
  <si>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</si>
  <si>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</si>
  <si>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</si>
  <si>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</si>
  <si>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</si>
  <si>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</si>
  <si>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</si>
  <si>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</si>
  <si>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</si>
  <si>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 xml:space="preserve"> 120.9967.1600503.1</t>
  </si>
  <si>
    <t xml:space="preserve"> 120.9967.1600503.2</t>
  </si>
  <si>
    <t xml:space="preserve"> 146.9967.1600503.1</t>
  </si>
  <si>
    <t xml:space="preserve"> 10-1310810707075930</t>
  </si>
  <si>
    <t xml:space="preserve"> 10-1310810707076011</t>
  </si>
  <si>
    <t xml:space="preserve"> 10-1310810707076051</t>
  </si>
  <si>
    <t xml:space="preserve"> 10-1310810707076165</t>
  </si>
  <si>
    <t xml:space="preserve"> 10-1310810707076509</t>
  </si>
  <si>
    <t>10-1310810707076715</t>
  </si>
  <si>
    <t>10-1310810707076960</t>
  </si>
  <si>
    <t>700-1004371668</t>
  </si>
  <si>
    <t>120.3331.600503.1</t>
  </si>
  <si>
    <t>کوتاه مدت</t>
  </si>
  <si>
    <t>بلندمدت</t>
  </si>
  <si>
    <t>تاریخ افتتاح حساب</t>
  </si>
  <si>
    <t>1402/10/11</t>
  </si>
  <si>
    <t>1403/10/23</t>
  </si>
  <si>
    <t>1404/02/23</t>
  </si>
  <si>
    <t>1403/02/24</t>
  </si>
  <si>
    <t>1403/03/12</t>
  </si>
  <si>
    <t>1403/04/11</t>
  </si>
  <si>
    <t>1403/05/20</t>
  </si>
  <si>
    <t>1403/10/30</t>
  </si>
  <si>
    <t>1403/11/13</t>
  </si>
  <si>
    <t>1404/02/21</t>
  </si>
  <si>
    <t>1403/07/30</t>
  </si>
  <si>
    <t>1403/10/24</t>
  </si>
  <si>
    <t>1404/04/11</t>
  </si>
  <si>
    <t>مشخصات حساب بانکی</t>
  </si>
  <si>
    <t>شماره حساب</t>
  </si>
  <si>
    <t>نوع سپرده</t>
  </si>
  <si>
    <t>2-درآمد حاصل از سرمایه گذاری ها</t>
  </si>
  <si>
    <t>طی تیر ماه</t>
  </si>
  <si>
    <t>از ابتدای سال مالی تا پایان تیر ماه</t>
  </si>
  <si>
    <t>02-35473499008</t>
  </si>
  <si>
    <t>2-1-درآمد حاصل از سرمایه­‌گذاری در سهام و حق تقدم سهام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</si>
  <si>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</si>
  <si>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</si>
  <si>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</si>
  <si>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</si>
  <si>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</si>
  <si>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</si>
  <si>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</si>
  <si>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</si>
  <si>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</si>
  <si>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 xml:space="preserve">3-4-درآمد سود سهام </t>
  </si>
  <si>
    <t>سپرده کوتاه مدت بانک گردشگری آپادانا 120.9967.1600503.1</t>
  </si>
  <si>
    <t>سپرده کوتاه مدت بانک خاورمیانه نیایش 101310810707075930</t>
  </si>
  <si>
    <t>سپرده کوتاه مدت بانک خاورمیانه نیایش 101310810707076011</t>
  </si>
  <si>
    <t>سپرده کوتاه مدت بانک خاورمیانه نیایش 101310810707076051</t>
  </si>
  <si>
    <t>سپرده کوتاه مدت بانک خاورمیانه نیایش 101310810707076165</t>
  </si>
  <si>
    <t>سود سپرده کوتاه مدت بانک شهر شعبه کامرانیه - 7001004371668</t>
  </si>
  <si>
    <t>بانک گردشگری شعبه آپادانا - 120.9967.1600503.2</t>
  </si>
  <si>
    <t>سپرده بلند مدت بانک گردشگری آپادانا 120.3331600503.1</t>
  </si>
  <si>
    <t>سود سپرده کوتاه مدت بانک خاورمیانه  نیایش 101310810707076509</t>
  </si>
  <si>
    <t>سپرده کوتاه مدت بانک خاورمیانه نیایش 101310810707076715</t>
  </si>
  <si>
    <t>سپرده کوتاه مدت بانک خاورمیانه نیایش101310810707076960</t>
  </si>
  <si>
    <t>سپرده کوتاه مدت بانک گردشگری نیاوران 146.9967.1600503.1</t>
  </si>
  <si>
    <t>تاریخ دریافت سود</t>
  </si>
  <si>
    <t>تاریخ سررسید</t>
  </si>
  <si>
    <t>28ام</t>
  </si>
  <si>
    <t>ندارد</t>
  </si>
  <si>
    <t>30ام</t>
  </si>
  <si>
    <t>1ام</t>
  </si>
  <si>
    <t>5ام</t>
  </si>
  <si>
    <t>1406/10/05</t>
  </si>
  <si>
    <t>23ام</t>
  </si>
  <si>
    <t>120.9967.1600503.1</t>
  </si>
  <si>
    <t>120.9967.1600503.2</t>
  </si>
  <si>
    <t>120.333.1600503.1</t>
  </si>
  <si>
    <t>10-1310810707076509</t>
  </si>
  <si>
    <t xml:space="preserve"> 10-1310810707076715</t>
  </si>
  <si>
    <t xml:space="preserve"> 10-1310810707076960</t>
  </si>
  <si>
    <t>146.9967.1600503.1</t>
  </si>
  <si>
    <t>یادداشت3-3</t>
  </si>
  <si>
    <t>یادداشت 4-3</t>
  </si>
  <si>
    <t>2-1</t>
  </si>
  <si>
    <t>2-3</t>
  </si>
  <si>
    <t>2-4</t>
  </si>
  <si>
    <t>صندوق درآمد ثابت اکسیژن</t>
  </si>
  <si>
    <t>صندوق س. سهامی اکسیژن</t>
  </si>
  <si>
    <t>صندوق ص.س.درآمد ثابت کیمیا</t>
  </si>
  <si>
    <t>صندوق ص.س.د.ثابت ماه آفرید سپینود</t>
  </si>
  <si>
    <t>صندوق س.بخشی صنایع سورنا2</t>
  </si>
  <si>
    <t>صندوق س.درآمد ثابت سام</t>
  </si>
  <si>
    <t>صندوق س.بخشی صنایع سورنا</t>
  </si>
  <si>
    <t>صندوق س. ثبات ویستا</t>
  </si>
  <si>
    <t>1-1-سرمایه گذاری در سهام و حق تقدم سهام</t>
  </si>
  <si>
    <t xml:space="preserve">از ابتدای سال مالی تا پایان تیر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</si>
</sst>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40" fontId="5" fillId="0" borderId="5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3" fontId="5" fillId="2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5:C10"/>
  <sheetViews>
    <sheetView rightToLeft="1" tabSelected="1" view="pageBreakPreview" zoomScale="80" zoomScaleNormal="80" zoomScaleSheetLayoutView="80" workbookViewId="0">
      <selection activeCell="A27" sqref="A27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65" t="s">
        <v>0</v>
      </c>
      <c r="B5" s="65"/>
      <c r="C5" s="65"/>
    </row>
    <row r="6" spans="1:3" ht="21.75" customHeight="1">
      <c r="A6" s="65" t="s">
        <v>1</v>
      </c>
      <c r="B6" s="65"/>
      <c r="C6" s="65"/>
    </row>
    <row r="7" spans="1:3" ht="21.75" customHeight="1">
      <c r="A7" s="65" t="s">
        <v>2</v>
      </c>
      <c r="B7" s="65"/>
      <c r="C7" s="65"/>
    </row>
    <row r="8" spans="1:3" ht="7.35" customHeight="1"/>
    <row r="9" spans="1:3">
      <c r="B9" s="7"/>
    </row>
    <row r="10" spans="1:3">
      <c r="B10" s="7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1:Q21"/>
  <sheetViews>
    <sheetView rightToLeft="1" view="pageBreakPreview" zoomScaleNormal="100" zoomScaleSheetLayoutView="100" workbookViewId="0">
      <selection activeCell="A22" sqref="A22"/>
    </sheetView>
  </sheetViews>
  <sheetFormatPr defaultRowHeight="12.75"/>
  <cols>
    <col min="1" max="1" width="56" bestFit="1" customWidth="1"/>
    <col min="2" max="2" width="1.42578125" customWidth="1"/>
    <col min="3" max="3" width="15.7109375" bestFit="1" customWidth="1"/>
    <col min="4" max="4" width="1.42578125" customWidth="1"/>
    <col min="5" max="5" width="12.85546875" bestFit="1" customWidth="1"/>
    <col min="6" max="6" width="1.28515625" customWidth="1"/>
    <col min="7" max="7" width="14.28515625" customWidth="1"/>
    <col min="8" max="8" width="1.28515625" customWidth="1"/>
    <col min="9" max="9" width="10.7109375" bestFit="1" customWidth="1"/>
    <col min="10" max="10" width="1.28515625" customWidth="1"/>
    <col min="11" max="11" width="12.140625" bestFit="1" customWidth="1"/>
    <col min="12" max="12" width="1.28515625" customWidth="1"/>
    <col min="13" max="13" width="14.28515625" customWidth="1"/>
    <col min="14" max="14" width="1.28515625" customWidth="1"/>
    <col min="15" max="15" width="11.28515625" bestFit="1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1.75" customHeight="1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4.45" customHeight="1"/>
    <row r="5" spans="1:17" ht="25.15" customHeight="1">
      <c r="A5" s="67" t="s">
        <v>128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ht="24.75" customHeight="1">
      <c r="A6" s="69" t="s">
        <v>43</v>
      </c>
      <c r="B6" s="13"/>
      <c r="C6" s="15"/>
      <c r="D6" s="15"/>
      <c r="E6" s="15"/>
      <c r="F6" s="15"/>
      <c r="G6" s="69" t="s">
        <v>118</v>
      </c>
      <c r="H6" s="69"/>
      <c r="I6" s="69"/>
      <c r="J6" s="69"/>
      <c r="K6" s="69"/>
      <c r="L6" s="15"/>
      <c r="M6" s="69" t="s">
        <v>119</v>
      </c>
      <c r="N6" s="69"/>
      <c r="O6" s="69"/>
      <c r="P6" s="69"/>
      <c r="Q6" s="69"/>
    </row>
    <row r="7" spans="1:17" ht="24.75" customHeight="1">
      <c r="A7" s="69"/>
      <c r="B7" s="13"/>
      <c r="C7" s="6" t="s">
        <v>144</v>
      </c>
      <c r="D7" s="53"/>
      <c r="E7" s="6" t="s">
        <v>145</v>
      </c>
      <c r="F7" s="15"/>
      <c r="G7" s="6" t="s">
        <v>74</v>
      </c>
      <c r="H7" s="16"/>
      <c r="I7" s="6" t="s">
        <v>71</v>
      </c>
      <c r="J7" s="16"/>
      <c r="K7" s="6" t="s">
        <v>75</v>
      </c>
      <c r="L7" s="15"/>
      <c r="M7" s="6" t="s">
        <v>74</v>
      </c>
      <c r="N7" s="16"/>
      <c r="O7" s="6" t="s">
        <v>71</v>
      </c>
      <c r="P7" s="16"/>
      <c r="Q7" s="6" t="s">
        <v>75</v>
      </c>
    </row>
    <row r="8" spans="1:17" ht="24.75" customHeight="1">
      <c r="A8" s="17" t="s">
        <v>132</v>
      </c>
      <c r="B8" s="20"/>
      <c r="C8" s="20" t="s">
        <v>146</v>
      </c>
      <c r="D8" s="15"/>
      <c r="E8" s="78" t="s">
        <v>147</v>
      </c>
      <c r="F8" s="15"/>
      <c r="G8" s="18">
        <v>11297</v>
      </c>
      <c r="H8" s="15"/>
      <c r="I8" s="18">
        <v>0</v>
      </c>
      <c r="J8" s="15"/>
      <c r="K8" s="18">
        <f>G8+I8</f>
        <v>11297</v>
      </c>
      <c r="L8" s="15"/>
      <c r="M8" s="18">
        <v>143910</v>
      </c>
      <c r="N8" s="15"/>
      <c r="O8" s="18">
        <v>0</v>
      </c>
      <c r="P8" s="15"/>
      <c r="Q8" s="18">
        <f>M8+O8</f>
        <v>143910</v>
      </c>
    </row>
    <row r="9" spans="1:17" ht="24.75" customHeight="1">
      <c r="A9" s="20" t="s">
        <v>133</v>
      </c>
      <c r="B9" s="20"/>
      <c r="C9" s="20" t="s">
        <v>148</v>
      </c>
      <c r="D9" s="15"/>
      <c r="E9" s="77"/>
      <c r="F9" s="15"/>
      <c r="G9" s="21">
        <v>27413</v>
      </c>
      <c r="H9" s="15"/>
      <c r="I9" s="21">
        <v>0</v>
      </c>
      <c r="J9" s="15"/>
      <c r="K9" s="21">
        <f t="shared" ref="K9:K19" si="0">G9+I9</f>
        <v>27413</v>
      </c>
      <c r="L9" s="15"/>
      <c r="M9" s="21">
        <v>13258214</v>
      </c>
      <c r="N9" s="15"/>
      <c r="O9" s="21">
        <v>0</v>
      </c>
      <c r="P9" s="15"/>
      <c r="Q9" s="21">
        <f t="shared" ref="Q9:Q19" si="1">M9+O9</f>
        <v>13258214</v>
      </c>
    </row>
    <row r="10" spans="1:17" ht="24.75" customHeight="1">
      <c r="A10" s="20" t="s">
        <v>134</v>
      </c>
      <c r="B10" s="20"/>
      <c r="C10" s="20" t="s">
        <v>148</v>
      </c>
      <c r="D10" s="15"/>
      <c r="E10" s="77"/>
      <c r="F10" s="15"/>
      <c r="G10" s="21">
        <v>3096032</v>
      </c>
      <c r="H10" s="15"/>
      <c r="I10" s="21">
        <v>0</v>
      </c>
      <c r="J10" s="15"/>
      <c r="K10" s="21">
        <f t="shared" si="0"/>
        <v>3096032</v>
      </c>
      <c r="L10" s="15"/>
      <c r="M10" s="21">
        <v>6469368</v>
      </c>
      <c r="N10" s="15"/>
      <c r="O10" s="21">
        <v>0</v>
      </c>
      <c r="P10" s="15"/>
      <c r="Q10" s="21">
        <f t="shared" si="1"/>
        <v>6469368</v>
      </c>
    </row>
    <row r="11" spans="1:17" ht="24.75" customHeight="1">
      <c r="A11" s="20" t="s">
        <v>135</v>
      </c>
      <c r="B11" s="20"/>
      <c r="C11" s="20" t="s">
        <v>148</v>
      </c>
      <c r="D11" s="15"/>
      <c r="E11" s="77"/>
      <c r="F11" s="15"/>
      <c r="G11" s="21">
        <v>9060</v>
      </c>
      <c r="H11" s="15"/>
      <c r="I11" s="21">
        <v>0</v>
      </c>
      <c r="J11" s="15"/>
      <c r="K11" s="21">
        <f t="shared" si="0"/>
        <v>9060</v>
      </c>
      <c r="L11" s="15"/>
      <c r="M11" s="21">
        <v>2139013</v>
      </c>
      <c r="N11" s="15"/>
      <c r="O11" s="21">
        <v>0</v>
      </c>
      <c r="P11" s="15"/>
      <c r="Q11" s="21">
        <f t="shared" si="1"/>
        <v>2139013</v>
      </c>
    </row>
    <row r="12" spans="1:17" ht="24.75" customHeight="1">
      <c r="A12" s="20" t="s">
        <v>136</v>
      </c>
      <c r="B12" s="20"/>
      <c r="C12" s="20" t="s">
        <v>148</v>
      </c>
      <c r="D12" s="15"/>
      <c r="E12" s="77"/>
      <c r="F12" s="15"/>
      <c r="G12" s="21">
        <v>6317319</v>
      </c>
      <c r="H12" s="15"/>
      <c r="I12" s="21">
        <v>0</v>
      </c>
      <c r="J12" s="15"/>
      <c r="K12" s="21">
        <f t="shared" si="0"/>
        <v>6317319</v>
      </c>
      <c r="L12" s="15"/>
      <c r="M12" s="21">
        <v>11658652</v>
      </c>
      <c r="N12" s="15"/>
      <c r="O12" s="21">
        <v>0</v>
      </c>
      <c r="P12" s="15"/>
      <c r="Q12" s="21">
        <f t="shared" si="1"/>
        <v>11658652</v>
      </c>
    </row>
    <row r="13" spans="1:17" ht="24.75" customHeight="1">
      <c r="A13" s="20" t="s">
        <v>137</v>
      </c>
      <c r="B13" s="20"/>
      <c r="C13" s="20" t="s">
        <v>149</v>
      </c>
      <c r="D13" s="15"/>
      <c r="E13" s="77"/>
      <c r="F13" s="15"/>
      <c r="G13" s="21">
        <v>40859</v>
      </c>
      <c r="H13" s="15"/>
      <c r="I13" s="21">
        <v>0</v>
      </c>
      <c r="J13" s="15"/>
      <c r="K13" s="21">
        <f t="shared" si="0"/>
        <v>40859</v>
      </c>
      <c r="L13" s="15"/>
      <c r="M13" s="21">
        <v>204445</v>
      </c>
      <c r="N13" s="15"/>
      <c r="O13" s="21">
        <v>0</v>
      </c>
      <c r="P13" s="15"/>
      <c r="Q13" s="21">
        <f t="shared" si="1"/>
        <v>204445</v>
      </c>
    </row>
    <row r="14" spans="1:17" ht="24.75" customHeight="1">
      <c r="A14" s="20" t="s">
        <v>138</v>
      </c>
      <c r="B14" s="20"/>
      <c r="C14" s="20" t="s">
        <v>146</v>
      </c>
      <c r="D14" s="15"/>
      <c r="E14" s="77"/>
      <c r="F14" s="15"/>
      <c r="G14" s="21">
        <v>10850</v>
      </c>
      <c r="H14" s="15"/>
      <c r="I14" s="21">
        <v>0</v>
      </c>
      <c r="J14" s="15"/>
      <c r="K14" s="21">
        <f t="shared" si="0"/>
        <v>10850</v>
      </c>
      <c r="L14" s="15"/>
      <c r="M14" s="21">
        <v>66446</v>
      </c>
      <c r="N14" s="15"/>
      <c r="O14" s="21">
        <v>0</v>
      </c>
      <c r="P14" s="15"/>
      <c r="Q14" s="21">
        <f t="shared" si="1"/>
        <v>66446</v>
      </c>
    </row>
    <row r="15" spans="1:17" s="60" customFormat="1" ht="24.75" customHeight="1">
      <c r="A15" s="20" t="s">
        <v>139</v>
      </c>
      <c r="B15" s="20"/>
      <c r="C15" s="20" t="s">
        <v>150</v>
      </c>
      <c r="D15" s="15"/>
      <c r="E15" s="20" t="s">
        <v>151</v>
      </c>
      <c r="F15" s="15"/>
      <c r="G15" s="21">
        <v>499843132</v>
      </c>
      <c r="H15" s="15"/>
      <c r="I15" s="40">
        <v>-34098</v>
      </c>
      <c r="J15" s="15"/>
      <c r="K15" s="21">
        <f t="shared" si="0"/>
        <v>499809034</v>
      </c>
      <c r="L15" s="15"/>
      <c r="M15" s="21">
        <v>3272646669</v>
      </c>
      <c r="N15" s="15"/>
      <c r="O15" s="40">
        <v>-1094545</v>
      </c>
      <c r="P15" s="15"/>
      <c r="Q15" s="21">
        <f t="shared" si="1"/>
        <v>3271552124</v>
      </c>
    </row>
    <row r="16" spans="1:17" ht="24.75" customHeight="1">
      <c r="A16" s="20" t="s">
        <v>140</v>
      </c>
      <c r="B16" s="20"/>
      <c r="C16" s="20" t="s">
        <v>148</v>
      </c>
      <c r="D16" s="15"/>
      <c r="E16" s="77" t="s">
        <v>147</v>
      </c>
      <c r="F16" s="15"/>
      <c r="G16" s="21">
        <v>7176</v>
      </c>
      <c r="H16" s="15"/>
      <c r="I16" s="21">
        <v>0</v>
      </c>
      <c r="J16" s="15"/>
      <c r="K16" s="21">
        <f t="shared" si="0"/>
        <v>7176</v>
      </c>
      <c r="L16" s="15"/>
      <c r="M16" s="21">
        <v>172041</v>
      </c>
      <c r="N16" s="15"/>
      <c r="O16" s="21">
        <v>0</v>
      </c>
      <c r="P16" s="15"/>
      <c r="Q16" s="21">
        <f t="shared" si="1"/>
        <v>172041</v>
      </c>
    </row>
    <row r="17" spans="1:17" ht="24.75" customHeight="1">
      <c r="A17" s="20" t="s">
        <v>141</v>
      </c>
      <c r="B17" s="20"/>
      <c r="C17" s="20" t="s">
        <v>148</v>
      </c>
      <c r="D17" s="15"/>
      <c r="E17" s="77"/>
      <c r="F17" s="15"/>
      <c r="G17" s="21">
        <v>14103</v>
      </c>
      <c r="H17" s="15"/>
      <c r="I17" s="21">
        <v>0</v>
      </c>
      <c r="J17" s="15"/>
      <c r="K17" s="21">
        <f t="shared" si="0"/>
        <v>14103</v>
      </c>
      <c r="L17" s="15"/>
      <c r="M17" s="21">
        <v>56348</v>
      </c>
      <c r="N17" s="15"/>
      <c r="O17" s="21">
        <v>0</v>
      </c>
      <c r="P17" s="15"/>
      <c r="Q17" s="21">
        <f t="shared" si="1"/>
        <v>56348</v>
      </c>
    </row>
    <row r="18" spans="1:17" ht="24.75" customHeight="1">
      <c r="A18" s="20" t="s">
        <v>142</v>
      </c>
      <c r="B18" s="20"/>
      <c r="C18" s="20" t="s">
        <v>148</v>
      </c>
      <c r="D18" s="15"/>
      <c r="E18" s="77"/>
      <c r="F18" s="15"/>
      <c r="G18" s="21">
        <v>147982</v>
      </c>
      <c r="H18" s="15"/>
      <c r="I18" s="21">
        <v>0</v>
      </c>
      <c r="J18" s="15"/>
      <c r="K18" s="21">
        <f t="shared" si="0"/>
        <v>147982</v>
      </c>
      <c r="L18" s="15"/>
      <c r="M18" s="21">
        <v>281601</v>
      </c>
      <c r="N18" s="15"/>
      <c r="O18" s="21">
        <v>0</v>
      </c>
      <c r="P18" s="15"/>
      <c r="Q18" s="21">
        <f t="shared" si="1"/>
        <v>281601</v>
      </c>
    </row>
    <row r="19" spans="1:17" ht="24.75" customHeight="1">
      <c r="A19" s="20" t="s">
        <v>143</v>
      </c>
      <c r="B19" s="20"/>
      <c r="C19" s="20" t="s">
        <v>152</v>
      </c>
      <c r="D19" s="20"/>
      <c r="E19" s="77"/>
      <c r="F19" s="15"/>
      <c r="G19" s="23">
        <v>249125681</v>
      </c>
      <c r="H19" s="15"/>
      <c r="I19" s="23">
        <v>0</v>
      </c>
      <c r="J19" s="15"/>
      <c r="K19" s="62">
        <f t="shared" si="0"/>
        <v>249125681</v>
      </c>
      <c r="L19" s="15"/>
      <c r="M19" s="23">
        <v>249125681</v>
      </c>
      <c r="N19" s="15"/>
      <c r="O19" s="23">
        <v>0</v>
      </c>
      <c r="P19" s="15"/>
      <c r="Q19" s="23">
        <f t="shared" si="1"/>
        <v>249125681</v>
      </c>
    </row>
    <row r="20" spans="1:17" ht="24.75" customHeight="1" thickBot="1">
      <c r="A20" s="13" t="s">
        <v>17</v>
      </c>
      <c r="B20" s="13"/>
      <c r="C20" s="13"/>
      <c r="D20" s="13"/>
      <c r="E20" s="13"/>
      <c r="F20" s="15"/>
      <c r="G20" s="25">
        <f>SUM(G8:G19)</f>
        <v>758650904</v>
      </c>
      <c r="H20" s="15"/>
      <c r="I20" s="42">
        <f>SUM(I8:I19)</f>
        <v>-34098</v>
      </c>
      <c r="J20" s="15"/>
      <c r="K20" s="50">
        <f>SUM(K8:K19)</f>
        <v>758616806</v>
      </c>
      <c r="L20" s="15"/>
      <c r="M20" s="25">
        <f>SUM(M8:M19)</f>
        <v>3556222388</v>
      </c>
      <c r="N20" s="15"/>
      <c r="O20" s="42">
        <f>SUM(O8:O19)</f>
        <v>-1094545</v>
      </c>
      <c r="P20" s="15"/>
      <c r="Q20" s="25">
        <f>SUM(Q8:Q19)</f>
        <v>3555127843</v>
      </c>
    </row>
    <row r="21" spans="1:17" ht="13.5" thickTop="1"/>
  </sheetData>
  <mergeCells count="9">
    <mergeCell ref="E8:E14"/>
    <mergeCell ref="E16:E19"/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59999389629810485"/>
    <pageSetUpPr fitToPage="1"/>
  </sheetPr>
  <dimension ref="A1:T25"/>
  <sheetViews>
    <sheetView rightToLeft="1" view="pageBreakPreview" zoomScaleNormal="100" zoomScaleSheetLayoutView="100" workbookViewId="0">
      <selection activeCell="A22" sqref="A22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5703125" bestFit="1" customWidth="1"/>
    <col min="6" max="6" width="1.28515625" customWidth="1"/>
    <col min="7" max="7" width="17.7109375" customWidth="1"/>
    <col min="8" max="8" width="1.28515625" customWidth="1"/>
    <col min="9" max="9" width="16.7109375" customWidth="1"/>
    <col min="10" max="10" width="1.28515625" customWidth="1"/>
    <col min="11" max="11" width="13.7109375" bestFit="1" customWidth="1"/>
    <col min="12" max="12" width="1.28515625" customWidth="1"/>
    <col min="13" max="13" width="18.42578125" bestFit="1" customWidth="1"/>
    <col min="14" max="14" width="1.28515625" customWidth="1"/>
    <col min="15" max="15" width="18.5703125" bestFit="1" customWidth="1"/>
    <col min="16" max="16" width="1.28515625" customWidth="1"/>
    <col min="17" max="17" width="18.42578125" customWidth="1"/>
    <col min="18" max="18" width="0.28515625" customWidth="1"/>
    <col min="19" max="19" width="13.42578125" bestFit="1" customWidth="1"/>
    <col min="20" max="20" width="13.85546875" bestFit="1" customWidth="1"/>
  </cols>
  <sheetData>
    <row r="1" spans="1:20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0" ht="21.75" customHeight="1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0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20" ht="14.45" customHeight="1"/>
    <row r="5" spans="1:20" ht="24.6" customHeight="1">
      <c r="A5" s="67" t="s">
        <v>129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20" ht="24.75" customHeight="1">
      <c r="A6" s="69" t="s">
        <v>43</v>
      </c>
      <c r="B6" s="15"/>
      <c r="C6" s="69" t="s">
        <v>118</v>
      </c>
      <c r="D6" s="69"/>
      <c r="E6" s="69"/>
      <c r="F6" s="69"/>
      <c r="G6" s="69"/>
      <c r="H6" s="69"/>
      <c r="I6" s="69"/>
      <c r="J6" s="15"/>
      <c r="K6" s="69" t="s">
        <v>119</v>
      </c>
      <c r="L6" s="69"/>
      <c r="M6" s="69"/>
      <c r="N6" s="69"/>
      <c r="O6" s="69"/>
      <c r="P6" s="69"/>
      <c r="Q6" s="69"/>
    </row>
    <row r="7" spans="1:20" ht="40.5" customHeight="1">
      <c r="A7" s="69"/>
      <c r="B7" s="15"/>
      <c r="C7" s="6" t="s">
        <v>9</v>
      </c>
      <c r="D7" s="16"/>
      <c r="E7" s="6" t="s">
        <v>76</v>
      </c>
      <c r="F7" s="16"/>
      <c r="G7" s="6" t="s">
        <v>77</v>
      </c>
      <c r="H7" s="16"/>
      <c r="I7" s="6" t="s">
        <v>78</v>
      </c>
      <c r="J7" s="15"/>
      <c r="K7" s="6" t="s">
        <v>9</v>
      </c>
      <c r="L7" s="16"/>
      <c r="M7" s="6" t="s">
        <v>76</v>
      </c>
      <c r="N7" s="16"/>
      <c r="O7" s="6" t="s">
        <v>77</v>
      </c>
      <c r="P7" s="16"/>
      <c r="Q7" s="6" t="s">
        <v>78</v>
      </c>
    </row>
    <row r="8" spans="1:20" ht="24.75" customHeight="1">
      <c r="A8" s="17" t="s">
        <v>166</v>
      </c>
      <c r="B8" s="15"/>
      <c r="C8" s="18">
        <v>2500370</v>
      </c>
      <c r="D8" s="15"/>
      <c r="E8" s="18">
        <v>47950806385</v>
      </c>
      <c r="F8" s="15"/>
      <c r="G8" s="18">
        <v>50733921006</v>
      </c>
      <c r="H8" s="15"/>
      <c r="I8" s="39">
        <v>-2783114621</v>
      </c>
      <c r="J8" s="15"/>
      <c r="K8" s="18">
        <v>95150116</v>
      </c>
      <c r="L8" s="15"/>
      <c r="M8" s="18">
        <v>1771086752816</v>
      </c>
      <c r="N8" s="15"/>
      <c r="O8" s="18">
        <v>1762194525243</v>
      </c>
      <c r="P8" s="15"/>
      <c r="Q8" s="18">
        <v>8892227573</v>
      </c>
      <c r="S8" s="30"/>
      <c r="T8" s="30"/>
    </row>
    <row r="9" spans="1:20" ht="24.75" customHeight="1">
      <c r="A9" s="20" t="s">
        <v>167</v>
      </c>
      <c r="B9" s="15"/>
      <c r="C9" s="21">
        <v>142325</v>
      </c>
      <c r="D9" s="15"/>
      <c r="E9" s="21">
        <v>2401625904</v>
      </c>
      <c r="F9" s="15"/>
      <c r="G9" s="21">
        <v>2272972263</v>
      </c>
      <c r="H9" s="15"/>
      <c r="I9" s="21">
        <v>128653641</v>
      </c>
      <c r="J9" s="15"/>
      <c r="K9" s="21">
        <v>636664</v>
      </c>
      <c r="L9" s="15"/>
      <c r="M9" s="21">
        <v>10040808603</v>
      </c>
      <c r="N9" s="15"/>
      <c r="O9" s="21">
        <v>9368074778</v>
      </c>
      <c r="P9" s="15"/>
      <c r="Q9" s="21">
        <v>672733825</v>
      </c>
      <c r="S9" s="30"/>
      <c r="T9" s="30"/>
    </row>
    <row r="10" spans="1:20" ht="24.75" customHeight="1">
      <c r="A10" s="20" t="s">
        <v>168</v>
      </c>
      <c r="B10" s="15"/>
      <c r="C10" s="21">
        <v>7710154</v>
      </c>
      <c r="D10" s="15"/>
      <c r="E10" s="21">
        <v>91221655671</v>
      </c>
      <c r="F10" s="15"/>
      <c r="G10" s="21">
        <v>90112348392</v>
      </c>
      <c r="H10" s="15"/>
      <c r="I10" s="21">
        <v>1109307279</v>
      </c>
      <c r="J10" s="15"/>
      <c r="K10" s="21">
        <v>162348586</v>
      </c>
      <c r="L10" s="15"/>
      <c r="M10" s="21">
        <v>1767313411901</v>
      </c>
      <c r="N10" s="15"/>
      <c r="O10" s="21">
        <v>1762887709554</v>
      </c>
      <c r="P10" s="15"/>
      <c r="Q10" s="21">
        <v>4425702347</v>
      </c>
      <c r="S10" s="30"/>
      <c r="T10" s="30"/>
    </row>
    <row r="11" spans="1:20" ht="24.75" customHeight="1">
      <c r="A11" s="20" t="s">
        <v>169</v>
      </c>
      <c r="B11" s="15"/>
      <c r="C11" s="21">
        <v>17338388</v>
      </c>
      <c r="D11" s="15"/>
      <c r="E11" s="21">
        <v>183681883153</v>
      </c>
      <c r="F11" s="15"/>
      <c r="G11" s="21">
        <v>184954295765</v>
      </c>
      <c r="H11" s="15"/>
      <c r="I11" s="40">
        <v>-1272412612</v>
      </c>
      <c r="J11" s="15"/>
      <c r="K11" s="21">
        <v>235658121</v>
      </c>
      <c r="L11" s="15"/>
      <c r="M11" s="21">
        <v>2618763569331</v>
      </c>
      <c r="N11" s="15"/>
      <c r="O11" s="21">
        <v>2617882942374</v>
      </c>
      <c r="P11" s="15"/>
      <c r="Q11" s="21">
        <v>880626957</v>
      </c>
      <c r="S11" s="30"/>
      <c r="T11" s="30"/>
    </row>
    <row r="12" spans="1:20" ht="24.75" customHeight="1">
      <c r="A12" s="20" t="s">
        <v>170</v>
      </c>
      <c r="B12" s="15"/>
      <c r="C12" s="21">
        <v>347792393</v>
      </c>
      <c r="D12" s="15"/>
      <c r="E12" s="21">
        <v>5100511000626</v>
      </c>
      <c r="F12" s="15"/>
      <c r="G12" s="21">
        <v>5098065294012</v>
      </c>
      <c r="H12" s="15"/>
      <c r="I12" s="21">
        <v>2445706614</v>
      </c>
      <c r="J12" s="15"/>
      <c r="K12" s="21">
        <v>3734535676</v>
      </c>
      <c r="L12" s="15"/>
      <c r="M12" s="21">
        <v>49219556665167</v>
      </c>
      <c r="N12" s="15"/>
      <c r="O12" s="21">
        <v>49197661626365</v>
      </c>
      <c r="P12" s="15"/>
      <c r="Q12" s="21">
        <v>21895038802</v>
      </c>
      <c r="S12" s="30"/>
      <c r="T12" s="30"/>
    </row>
    <row r="13" spans="1:20" ht="24.75" customHeight="1">
      <c r="A13" s="20" t="s">
        <v>171</v>
      </c>
      <c r="B13" s="15"/>
      <c r="C13" s="21">
        <v>12203660</v>
      </c>
      <c r="D13" s="15"/>
      <c r="E13" s="21">
        <v>136931613953</v>
      </c>
      <c r="F13" s="15"/>
      <c r="G13" s="21">
        <v>141368607921</v>
      </c>
      <c r="H13" s="15"/>
      <c r="I13" s="40">
        <v>-4436993968</v>
      </c>
      <c r="J13" s="15"/>
      <c r="K13" s="21">
        <v>499344735</v>
      </c>
      <c r="L13" s="15"/>
      <c r="M13" s="21">
        <v>6076356166430</v>
      </c>
      <c r="N13" s="15"/>
      <c r="O13" s="21">
        <v>6071326791642</v>
      </c>
      <c r="P13" s="15"/>
      <c r="Q13" s="21">
        <v>5029374788</v>
      </c>
      <c r="S13" s="30"/>
      <c r="T13" s="30"/>
    </row>
    <row r="14" spans="1:20" ht="24.75" customHeight="1">
      <c r="A14" s="20" t="s">
        <v>58</v>
      </c>
      <c r="B14" s="15"/>
      <c r="C14" s="21">
        <v>0</v>
      </c>
      <c r="D14" s="15"/>
      <c r="E14" s="21">
        <v>0</v>
      </c>
      <c r="F14" s="15"/>
      <c r="G14" s="21">
        <v>0</v>
      </c>
      <c r="H14" s="15"/>
      <c r="I14" s="21">
        <v>0</v>
      </c>
      <c r="J14" s="15"/>
      <c r="K14" s="21">
        <v>1165746</v>
      </c>
      <c r="L14" s="15"/>
      <c r="M14" s="21">
        <v>33738053893</v>
      </c>
      <c r="N14" s="15"/>
      <c r="O14" s="21">
        <v>33550238303</v>
      </c>
      <c r="P14" s="15"/>
      <c r="Q14" s="21">
        <v>187815590</v>
      </c>
      <c r="S14" s="30"/>
      <c r="T14" s="30"/>
    </row>
    <row r="15" spans="1:20" ht="24.75" customHeight="1">
      <c r="A15" s="20" t="s">
        <v>16</v>
      </c>
      <c r="B15" s="15"/>
      <c r="C15" s="21">
        <v>0</v>
      </c>
      <c r="D15" s="15"/>
      <c r="E15" s="21">
        <v>0</v>
      </c>
      <c r="F15" s="15"/>
      <c r="G15" s="21">
        <v>0</v>
      </c>
      <c r="H15" s="15"/>
      <c r="I15" s="21">
        <v>0</v>
      </c>
      <c r="J15" s="15"/>
      <c r="K15" s="21">
        <v>9920280</v>
      </c>
      <c r="L15" s="15"/>
      <c r="M15" s="21">
        <v>64406936643</v>
      </c>
      <c r="N15" s="15"/>
      <c r="O15" s="21">
        <v>58527996583</v>
      </c>
      <c r="P15" s="15"/>
      <c r="Q15" s="21">
        <v>5878940060</v>
      </c>
      <c r="S15" s="30"/>
      <c r="T15" s="30"/>
    </row>
    <row r="16" spans="1:20" ht="24.75" customHeight="1">
      <c r="A16" s="20" t="s">
        <v>172</v>
      </c>
      <c r="B16" s="15"/>
      <c r="C16" s="21">
        <v>0</v>
      </c>
      <c r="D16" s="15"/>
      <c r="E16" s="21">
        <v>0</v>
      </c>
      <c r="F16" s="15"/>
      <c r="G16" s="21">
        <v>0</v>
      </c>
      <c r="H16" s="15"/>
      <c r="I16" s="21">
        <v>0</v>
      </c>
      <c r="J16" s="15"/>
      <c r="K16" s="21">
        <v>1038744</v>
      </c>
      <c r="L16" s="15"/>
      <c r="M16" s="21">
        <v>25257594617</v>
      </c>
      <c r="N16" s="15"/>
      <c r="O16" s="21">
        <v>24999983486</v>
      </c>
      <c r="P16" s="15"/>
      <c r="Q16" s="21">
        <v>257611131</v>
      </c>
      <c r="S16" s="30"/>
      <c r="T16" s="30"/>
    </row>
    <row r="17" spans="1:20" ht="24.75" customHeight="1">
      <c r="A17" s="20" t="s">
        <v>15</v>
      </c>
      <c r="B17" s="15"/>
      <c r="C17" s="21">
        <v>0</v>
      </c>
      <c r="D17" s="15"/>
      <c r="E17" s="21">
        <v>0</v>
      </c>
      <c r="F17" s="15"/>
      <c r="G17" s="21">
        <v>0</v>
      </c>
      <c r="H17" s="15"/>
      <c r="I17" s="21">
        <v>0</v>
      </c>
      <c r="J17" s="15"/>
      <c r="K17" s="21">
        <v>1697000</v>
      </c>
      <c r="L17" s="15"/>
      <c r="M17" s="21">
        <v>11765011882</v>
      </c>
      <c r="N17" s="15"/>
      <c r="O17" s="21">
        <v>5353153978</v>
      </c>
      <c r="P17" s="15"/>
      <c r="Q17" s="21">
        <v>6411857904</v>
      </c>
      <c r="S17" s="30"/>
      <c r="T17" s="30"/>
    </row>
    <row r="18" spans="1:20" ht="24.75" customHeight="1">
      <c r="A18" s="20" t="s">
        <v>59</v>
      </c>
      <c r="B18" s="15"/>
      <c r="C18" s="23">
        <v>0</v>
      </c>
      <c r="D18" s="15"/>
      <c r="E18" s="23">
        <v>0</v>
      </c>
      <c r="F18" s="15"/>
      <c r="G18" s="23">
        <v>0</v>
      </c>
      <c r="H18" s="15"/>
      <c r="I18" s="23">
        <v>0</v>
      </c>
      <c r="J18" s="15"/>
      <c r="K18" s="23">
        <v>622900</v>
      </c>
      <c r="L18" s="15"/>
      <c r="M18" s="23">
        <v>7990931324</v>
      </c>
      <c r="N18" s="15"/>
      <c r="O18" s="23">
        <v>7974630256</v>
      </c>
      <c r="P18" s="15"/>
      <c r="Q18" s="23">
        <v>16301068</v>
      </c>
      <c r="S18" s="30"/>
      <c r="T18" s="30"/>
    </row>
    <row r="19" spans="1:20" ht="24.75" customHeight="1" thickBot="1">
      <c r="A19" s="13" t="s">
        <v>17</v>
      </c>
      <c r="B19" s="15"/>
      <c r="C19" s="25">
        <f>SUM(C8:C18)</f>
        <v>387687290</v>
      </c>
      <c r="D19" s="15"/>
      <c r="E19" s="25">
        <f>SUM(E8:E18)</f>
        <v>5562698585692</v>
      </c>
      <c r="F19" s="15"/>
      <c r="G19" s="25">
        <f>SUM(G8:G18)</f>
        <v>5567507439359</v>
      </c>
      <c r="H19" s="15"/>
      <c r="I19" s="42">
        <f>SUM(I8:I18)</f>
        <v>-4808853667</v>
      </c>
      <c r="J19" s="15"/>
      <c r="K19" s="25">
        <f>SUM(K8:K18)</f>
        <v>4742118568</v>
      </c>
      <c r="L19" s="15"/>
      <c r="M19" s="25">
        <f>SUM(M8:M18)</f>
        <v>61606275902607</v>
      </c>
      <c r="N19" s="15"/>
      <c r="O19" s="25">
        <f>SUM(O8:O18)</f>
        <v>61551727672562</v>
      </c>
      <c r="P19" s="15"/>
      <c r="Q19" s="25">
        <f>SUM(Q8:Q18)</f>
        <v>54548230045</v>
      </c>
      <c r="S19" s="30"/>
      <c r="T19" s="30"/>
    </row>
    <row r="20" spans="1:20" ht="13.5" thickTop="1"/>
    <row r="22" spans="1:20">
      <c r="M22" s="30"/>
    </row>
    <row r="23" spans="1:20">
      <c r="M23" s="30"/>
    </row>
    <row r="24" spans="1:20">
      <c r="M24" s="30"/>
    </row>
    <row r="25" spans="1:20">
      <c r="M25" s="3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59999389629810485"/>
    <pageSetUpPr fitToPage="1"/>
  </sheetPr>
  <dimension ref="A1:T19"/>
  <sheetViews>
    <sheetView rightToLeft="1" view="pageBreakPreview" zoomScaleNormal="100" zoomScaleSheetLayoutView="100" workbookViewId="0">
      <selection activeCell="A21" sqref="A21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6" bestFit="1" customWidth="1"/>
    <col min="16" max="16" width="1.28515625" customWidth="1"/>
    <col min="17" max="17" width="21.140625" customWidth="1"/>
    <col min="18" max="18" width="0.28515625" customWidth="1"/>
    <col min="19" max="19" width="13.7109375" bestFit="1" customWidth="1"/>
  </cols>
  <sheetData>
    <row r="1" spans="1:20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0" ht="21.75" customHeight="1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0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20" ht="14.45" customHeight="1"/>
    <row r="5" spans="1:20" ht="24">
      <c r="A5" s="67" t="s">
        <v>130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20" ht="24.75" customHeight="1">
      <c r="A6" s="69" t="s">
        <v>43</v>
      </c>
      <c r="B6" s="15"/>
      <c r="C6" s="69" t="s">
        <v>118</v>
      </c>
      <c r="D6" s="69"/>
      <c r="E6" s="69"/>
      <c r="F6" s="69"/>
      <c r="G6" s="69"/>
      <c r="H6" s="69"/>
      <c r="I6" s="69"/>
      <c r="J6" s="15"/>
      <c r="K6" s="69" t="s">
        <v>119</v>
      </c>
      <c r="L6" s="69"/>
      <c r="M6" s="69"/>
      <c r="N6" s="69"/>
      <c r="O6" s="69"/>
      <c r="P6" s="69"/>
      <c r="Q6" s="69"/>
    </row>
    <row r="7" spans="1:20" ht="42.75" customHeight="1">
      <c r="A7" s="69"/>
      <c r="B7" s="15"/>
      <c r="C7" s="6" t="s">
        <v>9</v>
      </c>
      <c r="D7" s="16"/>
      <c r="E7" s="6" t="s">
        <v>11</v>
      </c>
      <c r="F7" s="16"/>
      <c r="G7" s="6" t="s">
        <v>77</v>
      </c>
      <c r="H7" s="16"/>
      <c r="I7" s="6" t="s">
        <v>79</v>
      </c>
      <c r="J7" s="15"/>
      <c r="K7" s="6" t="s">
        <v>9</v>
      </c>
      <c r="L7" s="16"/>
      <c r="M7" s="6" t="s">
        <v>11</v>
      </c>
      <c r="N7" s="16"/>
      <c r="O7" s="6" t="s">
        <v>77</v>
      </c>
      <c r="P7" s="16"/>
      <c r="Q7" s="6" t="s">
        <v>79</v>
      </c>
    </row>
    <row r="8" spans="1:20" ht="24.75" customHeight="1">
      <c r="A8" s="17" t="s">
        <v>27</v>
      </c>
      <c r="B8" s="15"/>
      <c r="C8" s="18">
        <v>1641609</v>
      </c>
      <c r="D8" s="15"/>
      <c r="E8" s="18">
        <v>31071560339</v>
      </c>
      <c r="F8" s="15"/>
      <c r="G8" s="18">
        <v>30755411677</v>
      </c>
      <c r="H8" s="15"/>
      <c r="I8" s="18">
        <f>E8-G8</f>
        <v>316148662</v>
      </c>
      <c r="J8" s="15"/>
      <c r="K8" s="18">
        <v>1641609</v>
      </c>
      <c r="L8" s="15"/>
      <c r="M8" s="18">
        <v>31071560339</v>
      </c>
      <c r="N8" s="15"/>
      <c r="O8" s="18">
        <v>32502411663</v>
      </c>
      <c r="P8" s="15"/>
      <c r="Q8" s="39">
        <v>-1430851324</v>
      </c>
      <c r="S8" s="30"/>
      <c r="T8" s="30"/>
    </row>
    <row r="9" spans="1:20" ht="24.75" customHeight="1">
      <c r="A9" s="20" t="s">
        <v>16</v>
      </c>
      <c r="B9" s="15"/>
      <c r="C9" s="21">
        <v>115236471</v>
      </c>
      <c r="D9" s="15"/>
      <c r="E9" s="21">
        <v>707589936928</v>
      </c>
      <c r="F9" s="15"/>
      <c r="G9" s="21">
        <v>785145930492</v>
      </c>
      <c r="H9" s="15"/>
      <c r="I9" s="40">
        <f t="shared" ref="I9:I17" si="0">E9-G9</f>
        <v>-77555993564</v>
      </c>
      <c r="J9" s="15"/>
      <c r="K9" s="21">
        <v>115236471</v>
      </c>
      <c r="L9" s="15"/>
      <c r="M9" s="21">
        <v>707589936928</v>
      </c>
      <c r="N9" s="15"/>
      <c r="O9" s="21">
        <v>705763183044</v>
      </c>
      <c r="P9" s="15"/>
      <c r="Q9" s="21">
        <v>1826753884</v>
      </c>
      <c r="S9" s="30"/>
      <c r="T9" s="30"/>
    </row>
    <row r="10" spans="1:20" ht="24.75" customHeight="1">
      <c r="A10" s="20" t="s">
        <v>60</v>
      </c>
      <c r="B10" s="15"/>
      <c r="C10" s="21">
        <v>1</v>
      </c>
      <c r="D10" s="15"/>
      <c r="E10" s="21">
        <v>13474</v>
      </c>
      <c r="F10" s="15"/>
      <c r="G10" s="21">
        <v>13077</v>
      </c>
      <c r="H10" s="15"/>
      <c r="I10" s="21">
        <f t="shared" si="0"/>
        <v>397</v>
      </c>
      <c r="J10" s="15"/>
      <c r="K10" s="21">
        <v>1</v>
      </c>
      <c r="L10" s="15"/>
      <c r="M10" s="21">
        <v>13474</v>
      </c>
      <c r="N10" s="15"/>
      <c r="O10" s="21">
        <v>10651</v>
      </c>
      <c r="P10" s="15"/>
      <c r="Q10" s="21">
        <v>2823</v>
      </c>
      <c r="S10" s="30"/>
      <c r="T10" s="30"/>
    </row>
    <row r="11" spans="1:20" ht="24.75" customHeight="1">
      <c r="A11" s="20" t="s">
        <v>56</v>
      </c>
      <c r="B11" s="15"/>
      <c r="C11" s="21">
        <v>228230</v>
      </c>
      <c r="D11" s="15"/>
      <c r="E11" s="21">
        <v>3908390479</v>
      </c>
      <c r="F11" s="15"/>
      <c r="G11" s="21">
        <v>3890424863</v>
      </c>
      <c r="H11" s="15"/>
      <c r="I11" s="21">
        <f t="shared" si="0"/>
        <v>17965616</v>
      </c>
      <c r="J11" s="15"/>
      <c r="K11" s="21">
        <v>228230</v>
      </c>
      <c r="L11" s="15"/>
      <c r="M11" s="21">
        <v>3908390479</v>
      </c>
      <c r="N11" s="15"/>
      <c r="O11" s="21">
        <v>3644900473</v>
      </c>
      <c r="P11" s="15"/>
      <c r="Q11" s="21">
        <v>263490006</v>
      </c>
      <c r="S11" s="30"/>
      <c r="T11" s="30"/>
    </row>
    <row r="12" spans="1:20" s="60" customFormat="1" ht="24.75" customHeight="1">
      <c r="A12" s="20" t="s">
        <v>57</v>
      </c>
      <c r="B12" s="15"/>
      <c r="C12" s="21">
        <v>1430174</v>
      </c>
      <c r="D12" s="15"/>
      <c r="E12" s="21">
        <v>17129981774</v>
      </c>
      <c r="F12" s="15"/>
      <c r="G12" s="21">
        <v>17247541681</v>
      </c>
      <c r="H12" s="15"/>
      <c r="I12" s="40">
        <f t="shared" si="0"/>
        <v>-117559907</v>
      </c>
      <c r="J12" s="15"/>
      <c r="K12" s="21">
        <v>1430174</v>
      </c>
      <c r="L12" s="15"/>
      <c r="M12" s="21">
        <v>17129981774</v>
      </c>
      <c r="N12" s="15"/>
      <c r="O12" s="21">
        <v>16936593353</v>
      </c>
      <c r="P12" s="15"/>
      <c r="Q12" s="21">
        <v>193388421</v>
      </c>
      <c r="S12" s="61"/>
      <c r="T12" s="61"/>
    </row>
    <row r="13" spans="1:20" s="60" customFormat="1" ht="24.75" customHeight="1">
      <c r="A13" s="20" t="s">
        <v>15</v>
      </c>
      <c r="B13" s="15"/>
      <c r="C13" s="21">
        <v>28751177</v>
      </c>
      <c r="D13" s="15"/>
      <c r="E13" s="21">
        <v>121151568187</v>
      </c>
      <c r="F13" s="15"/>
      <c r="G13" s="21">
        <v>157948174523</v>
      </c>
      <c r="H13" s="15"/>
      <c r="I13" s="40">
        <f t="shared" si="0"/>
        <v>-36796606336</v>
      </c>
      <c r="J13" s="15"/>
      <c r="K13" s="21">
        <v>28751177</v>
      </c>
      <c r="L13" s="15"/>
      <c r="M13" s="21">
        <v>121151568187</v>
      </c>
      <c r="N13" s="15"/>
      <c r="O13" s="21">
        <v>76738643712</v>
      </c>
      <c r="P13" s="15"/>
      <c r="Q13" s="21">
        <v>44412924475</v>
      </c>
      <c r="S13" s="61"/>
      <c r="T13" s="61"/>
    </row>
    <row r="14" spans="1:20" s="60" customFormat="1" ht="24.75" customHeight="1">
      <c r="A14" s="20" t="s">
        <v>29</v>
      </c>
      <c r="B14" s="15"/>
      <c r="C14" s="21">
        <v>110440</v>
      </c>
      <c r="D14" s="15"/>
      <c r="E14" s="21">
        <v>3194540551</v>
      </c>
      <c r="F14" s="15"/>
      <c r="G14" s="21">
        <v>3115506532</v>
      </c>
      <c r="H14" s="15"/>
      <c r="I14" s="21">
        <f t="shared" si="0"/>
        <v>79034019</v>
      </c>
      <c r="J14" s="15"/>
      <c r="K14" s="21">
        <v>110440</v>
      </c>
      <c r="L14" s="15"/>
      <c r="M14" s="21">
        <v>3194540551</v>
      </c>
      <c r="N14" s="15"/>
      <c r="O14" s="21">
        <v>2946125914</v>
      </c>
      <c r="P14" s="15"/>
      <c r="Q14" s="21">
        <v>248414637</v>
      </c>
      <c r="S14" s="61"/>
      <c r="T14" s="61"/>
    </row>
    <row r="15" spans="1:20" s="60" customFormat="1" ht="24.75" customHeight="1">
      <c r="A15" s="20" t="s">
        <v>31</v>
      </c>
      <c r="B15" s="15"/>
      <c r="C15" s="21">
        <v>1715065</v>
      </c>
      <c r="D15" s="15"/>
      <c r="E15" s="21">
        <v>18420567371</v>
      </c>
      <c r="F15" s="15"/>
      <c r="G15" s="21">
        <v>17271570008</v>
      </c>
      <c r="H15" s="15"/>
      <c r="I15" s="21">
        <f t="shared" si="0"/>
        <v>1148997363</v>
      </c>
      <c r="J15" s="15"/>
      <c r="K15" s="21">
        <v>1715065</v>
      </c>
      <c r="L15" s="15"/>
      <c r="M15" s="21">
        <v>18420567371</v>
      </c>
      <c r="N15" s="15"/>
      <c r="O15" s="21">
        <v>18421948640</v>
      </c>
      <c r="P15" s="15"/>
      <c r="Q15" s="40">
        <v>-1381269</v>
      </c>
      <c r="S15" s="61"/>
      <c r="T15" s="61"/>
    </row>
    <row r="16" spans="1:20" s="60" customFormat="1" ht="24.75" customHeight="1">
      <c r="A16" s="20" t="s">
        <v>24</v>
      </c>
      <c r="B16" s="15"/>
      <c r="C16" s="21">
        <v>8443410</v>
      </c>
      <c r="D16" s="15"/>
      <c r="E16" s="21">
        <v>125303948736</v>
      </c>
      <c r="F16" s="15"/>
      <c r="G16" s="21">
        <v>125137573352</v>
      </c>
      <c r="H16" s="15"/>
      <c r="I16" s="21">
        <f t="shared" si="0"/>
        <v>166375384</v>
      </c>
      <c r="J16" s="15"/>
      <c r="K16" s="21">
        <v>8443410</v>
      </c>
      <c r="L16" s="15"/>
      <c r="M16" s="21">
        <v>125303948736</v>
      </c>
      <c r="N16" s="15"/>
      <c r="O16" s="21">
        <v>125092267337</v>
      </c>
      <c r="P16" s="15"/>
      <c r="Q16" s="21">
        <v>211681399</v>
      </c>
      <c r="S16" s="61"/>
      <c r="T16" s="61"/>
    </row>
    <row r="17" spans="1:20" s="60" customFormat="1" ht="24.75" customHeight="1">
      <c r="A17" s="20" t="s">
        <v>25</v>
      </c>
      <c r="B17" s="15"/>
      <c r="C17" s="23">
        <v>1482251</v>
      </c>
      <c r="D17" s="15"/>
      <c r="E17" s="23">
        <v>16914607698</v>
      </c>
      <c r="F17" s="15"/>
      <c r="G17" s="23">
        <v>14830429387</v>
      </c>
      <c r="H17" s="15"/>
      <c r="I17" s="23">
        <f t="shared" si="0"/>
        <v>2084178311</v>
      </c>
      <c r="J17" s="15"/>
      <c r="K17" s="23">
        <v>1482251</v>
      </c>
      <c r="L17" s="15"/>
      <c r="M17" s="23">
        <v>16914607698</v>
      </c>
      <c r="N17" s="15"/>
      <c r="O17" s="23">
        <v>16611681272</v>
      </c>
      <c r="P17" s="15"/>
      <c r="Q17" s="23">
        <v>302926426</v>
      </c>
      <c r="S17" s="61"/>
      <c r="T17" s="61"/>
    </row>
    <row r="18" spans="1:20" ht="24.75" customHeight="1" thickBot="1">
      <c r="A18" s="13" t="s">
        <v>17</v>
      </c>
      <c r="B18" s="15"/>
      <c r="C18" s="25">
        <f>SUM(C8:C17)</f>
        <v>159038828</v>
      </c>
      <c r="D18" s="15"/>
      <c r="E18" s="25">
        <f>SUM(E8:E17)</f>
        <v>1044685115537</v>
      </c>
      <c r="F18" s="15"/>
      <c r="G18" s="25">
        <f>SUM(G8:G17)</f>
        <v>1155342575592</v>
      </c>
      <c r="H18" s="15"/>
      <c r="I18" s="42">
        <f>SUM(I8:I17)</f>
        <v>-110657460055</v>
      </c>
      <c r="J18" s="15"/>
      <c r="K18" s="25">
        <f>SUM(K8:K17)</f>
        <v>159038828</v>
      </c>
      <c r="L18" s="15"/>
      <c r="M18" s="25">
        <f>SUM(M8:M17)</f>
        <v>1044685115537</v>
      </c>
      <c r="N18" s="15"/>
      <c r="O18" s="25">
        <f>SUM(O8:O17)</f>
        <v>998657766059</v>
      </c>
      <c r="P18" s="15"/>
      <c r="Q18" s="25">
        <v>46027349478</v>
      </c>
      <c r="S18" s="30"/>
      <c r="T18" s="30"/>
    </row>
    <row r="19" spans="1:20" ht="13.5" thickTop="1">
      <c r="S19" s="3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  <pageSetUpPr fitToPage="1"/>
  </sheetPr>
  <dimension ref="A1:S16"/>
  <sheetViews>
    <sheetView rightToLeft="1" view="pageBreakPreview" zoomScaleNormal="100" zoomScaleSheetLayoutView="100" workbookViewId="0">
      <selection activeCell="A12" sqref="A12"/>
    </sheetView>
  </sheetViews>
  <sheetFormatPr defaultRowHeight="12.75"/>
  <cols>
    <col min="1" max="1" width="28.42578125" customWidth="1"/>
    <col min="2" max="2" width="1.28515625" customWidth="1"/>
    <col min="3" max="3" width="12.42578125" customWidth="1"/>
    <col min="4" max="4" width="1.28515625" customWidth="1"/>
    <col min="5" max="5" width="17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21.75" customHeight="1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4.45" customHeight="1"/>
    <row r="5" spans="1:19" ht="23.45" customHeight="1">
      <c r="A5" s="67" t="s">
        <v>131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ht="24.75" customHeight="1">
      <c r="A6" s="69" t="s">
        <v>18</v>
      </c>
      <c r="B6" s="15"/>
      <c r="C6" s="69" t="s">
        <v>66</v>
      </c>
      <c r="D6" s="69"/>
      <c r="E6" s="69"/>
      <c r="F6" s="69"/>
      <c r="G6" s="69"/>
      <c r="H6" s="15"/>
      <c r="I6" s="69" t="s">
        <v>118</v>
      </c>
      <c r="J6" s="69"/>
      <c r="K6" s="69"/>
      <c r="L6" s="69"/>
      <c r="M6" s="69"/>
      <c r="N6" s="15"/>
      <c r="O6" s="69" t="s">
        <v>119</v>
      </c>
      <c r="P6" s="69"/>
      <c r="Q6" s="69"/>
      <c r="R6" s="69"/>
      <c r="S6" s="69"/>
    </row>
    <row r="7" spans="1:19" ht="42.75" customHeight="1">
      <c r="A7" s="69"/>
      <c r="B7" s="15"/>
      <c r="C7" s="6" t="s">
        <v>67</v>
      </c>
      <c r="D7" s="16"/>
      <c r="E7" s="6" t="s">
        <v>68</v>
      </c>
      <c r="F7" s="16"/>
      <c r="G7" s="6" t="s">
        <v>69</v>
      </c>
      <c r="H7" s="15"/>
      <c r="I7" s="6" t="s">
        <v>70</v>
      </c>
      <c r="J7" s="16"/>
      <c r="K7" s="6" t="s">
        <v>71</v>
      </c>
      <c r="L7" s="16"/>
      <c r="M7" s="6" t="s">
        <v>72</v>
      </c>
      <c r="N7" s="15"/>
      <c r="O7" s="6" t="s">
        <v>70</v>
      </c>
      <c r="P7" s="16"/>
      <c r="Q7" s="6" t="s">
        <v>71</v>
      </c>
      <c r="R7" s="16"/>
      <c r="S7" s="6" t="s">
        <v>72</v>
      </c>
    </row>
    <row r="8" spans="1:19" ht="24.75" customHeight="1">
      <c r="A8" s="17" t="s">
        <v>16</v>
      </c>
      <c r="B8" s="15"/>
      <c r="C8" s="17" t="s">
        <v>73</v>
      </c>
      <c r="D8" s="15"/>
      <c r="E8" s="18">
        <v>115236471</v>
      </c>
      <c r="F8" s="15"/>
      <c r="G8" s="18">
        <v>45</v>
      </c>
      <c r="H8" s="15"/>
      <c r="I8" s="18">
        <v>5185641195</v>
      </c>
      <c r="J8" s="15"/>
      <c r="K8" s="39">
        <v>-737323836</v>
      </c>
      <c r="L8" s="15"/>
      <c r="M8" s="18">
        <f>I8+K8</f>
        <v>4448317359</v>
      </c>
      <c r="N8" s="15"/>
      <c r="O8" s="18">
        <v>5185641195</v>
      </c>
      <c r="P8" s="15"/>
      <c r="Q8" s="39">
        <v>-737323836</v>
      </c>
      <c r="R8" s="15"/>
      <c r="S8" s="18">
        <f>O8+Q8</f>
        <v>4448317359</v>
      </c>
    </row>
    <row r="9" spans="1:19" ht="24.75" customHeight="1">
      <c r="A9" s="20" t="s">
        <v>15</v>
      </c>
      <c r="B9" s="15"/>
      <c r="C9" s="20" t="s">
        <v>5</v>
      </c>
      <c r="D9" s="15"/>
      <c r="E9" s="21">
        <v>28751177</v>
      </c>
      <c r="F9" s="15"/>
      <c r="G9" s="21">
        <v>150</v>
      </c>
      <c r="H9" s="15"/>
      <c r="I9" s="23">
        <v>4312676550</v>
      </c>
      <c r="J9" s="15"/>
      <c r="K9" s="41">
        <v>-615373107</v>
      </c>
      <c r="L9" s="15"/>
      <c r="M9" s="23">
        <f>I9+K9</f>
        <v>3697303443</v>
      </c>
      <c r="N9" s="15"/>
      <c r="O9" s="23">
        <v>4312676550</v>
      </c>
      <c r="P9" s="15"/>
      <c r="Q9" s="41">
        <v>-615373107</v>
      </c>
      <c r="R9" s="15"/>
      <c r="S9" s="23">
        <f>O9+Q9</f>
        <v>3697303443</v>
      </c>
    </row>
    <row r="10" spans="1:19" ht="24.75" customHeight="1">
      <c r="A10" s="13" t="s">
        <v>17</v>
      </c>
      <c r="B10" s="15"/>
      <c r="C10" s="21"/>
      <c r="D10" s="15"/>
      <c r="E10" s="21"/>
      <c r="F10" s="15"/>
      <c r="G10" s="21"/>
      <c r="H10" s="15"/>
      <c r="I10" s="25">
        <f>SUM(I8:I9)</f>
        <v>9498317745</v>
      </c>
      <c r="J10" s="15"/>
      <c r="K10" s="42">
        <f>SUM(K8:K9)</f>
        <v>-1352696943</v>
      </c>
      <c r="L10" s="15"/>
      <c r="M10" s="25">
        <f>SUM(M8:M9)</f>
        <v>8145620802</v>
      </c>
      <c r="N10" s="15"/>
      <c r="O10" s="25">
        <f>SUM(O8:O9)</f>
        <v>9498317745</v>
      </c>
      <c r="P10" s="15"/>
      <c r="Q10" s="42">
        <f>SUM(Q8:Q9)</f>
        <v>-1352696943</v>
      </c>
      <c r="R10" s="15"/>
      <c r="S10" s="25">
        <f>SUM(S8:S9)</f>
        <v>8145620802</v>
      </c>
    </row>
    <row r="12" spans="1:19">
      <c r="S12" s="30"/>
    </row>
    <row r="13" spans="1:19">
      <c r="K13" s="30"/>
      <c r="M13" s="30"/>
    </row>
    <row r="14" spans="1:19">
      <c r="M14" s="30"/>
    </row>
    <row r="15" spans="1:19">
      <c r="K15" s="30"/>
    </row>
    <row r="16" spans="1:19">
      <c r="K16" s="3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AA18"/>
  <sheetViews>
    <sheetView rightToLeft="1" view="pageBreakPreview" zoomScaleNormal="100" zoomScaleSheetLayoutView="100" workbookViewId="0">
      <selection activeCell="C14" sqref="C14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85546875" bestFit="1" customWidth="1"/>
    <col min="6" max="6" width="1.28515625" customWidth="1"/>
    <col min="7" max="7" width="15.85546875" bestFit="1" customWidth="1"/>
    <col min="8" max="8" width="1.28515625" customWidth="1"/>
    <col min="9" max="9" width="16.14062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4.28515625" customWidth="1"/>
    <col min="16" max="16" width="1.28515625" customWidth="1"/>
    <col min="17" max="17" width="12.28515625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6" bestFit="1" customWidth="1"/>
    <col min="24" max="24" width="1.28515625" customWidth="1"/>
    <col min="25" max="25" width="16.85546875" customWidth="1"/>
    <col min="26" max="26" width="1.28515625" customWidth="1"/>
    <col min="27" max="27" width="12.28515625" customWidth="1"/>
    <col min="28" max="28" width="0.28515625" customWidth="1"/>
  </cols>
  <sheetData>
    <row r="1" spans="1:27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28.5" customHeight="1">
      <c r="A4" s="67" t="s">
        <v>80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 spans="1:27" ht="27" customHeight="1">
      <c r="A5" s="67" t="s">
        <v>173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ht="8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24.6" customHeight="1">
      <c r="A7" s="11"/>
      <c r="B7" s="11"/>
      <c r="C7" s="11"/>
      <c r="D7" s="11"/>
      <c r="E7" s="69" t="s">
        <v>3</v>
      </c>
      <c r="F7" s="69"/>
      <c r="G7" s="69"/>
      <c r="H7" s="69"/>
      <c r="I7" s="69"/>
      <c r="J7" s="11"/>
      <c r="K7" s="69" t="s">
        <v>4</v>
      </c>
      <c r="L7" s="69"/>
      <c r="M7" s="69"/>
      <c r="N7" s="69"/>
      <c r="O7" s="69"/>
      <c r="P7" s="69"/>
      <c r="Q7" s="69"/>
      <c r="R7" s="11"/>
      <c r="S7" s="69" t="s">
        <v>5</v>
      </c>
      <c r="T7" s="69"/>
      <c r="U7" s="69"/>
      <c r="V7" s="69"/>
      <c r="W7" s="69"/>
      <c r="X7" s="69"/>
      <c r="Y7" s="69"/>
      <c r="Z7" s="69"/>
      <c r="AA7" s="69"/>
    </row>
    <row r="8" spans="1:27" ht="24.75" customHeight="1">
      <c r="A8" s="11"/>
      <c r="B8" s="11"/>
      <c r="C8" s="11"/>
      <c r="D8" s="11"/>
      <c r="E8" s="72" t="s">
        <v>9</v>
      </c>
      <c r="F8" s="12"/>
      <c r="G8" s="72" t="s">
        <v>10</v>
      </c>
      <c r="H8" s="12"/>
      <c r="I8" s="72" t="s">
        <v>11</v>
      </c>
      <c r="J8" s="11"/>
      <c r="K8" s="76" t="s">
        <v>6</v>
      </c>
      <c r="L8" s="76"/>
      <c r="M8" s="76"/>
      <c r="N8" s="12"/>
      <c r="O8" s="76" t="s">
        <v>7</v>
      </c>
      <c r="P8" s="76"/>
      <c r="Q8" s="76"/>
      <c r="R8" s="11"/>
      <c r="S8" s="72" t="s">
        <v>9</v>
      </c>
      <c r="T8" s="12"/>
      <c r="U8" s="74" t="s">
        <v>13</v>
      </c>
      <c r="V8" s="12"/>
      <c r="W8" s="72" t="s">
        <v>10</v>
      </c>
      <c r="X8" s="12"/>
      <c r="Y8" s="72" t="s">
        <v>11</v>
      </c>
      <c r="Z8" s="12"/>
      <c r="AA8" s="74" t="s">
        <v>14</v>
      </c>
    </row>
    <row r="9" spans="1:27" ht="24.75" customHeight="1">
      <c r="A9" s="69" t="s">
        <v>8</v>
      </c>
      <c r="B9" s="69"/>
      <c r="C9" s="69"/>
      <c r="D9" s="11"/>
      <c r="E9" s="73"/>
      <c r="F9" s="11"/>
      <c r="G9" s="73"/>
      <c r="H9" s="11"/>
      <c r="I9" s="73"/>
      <c r="J9" s="11"/>
      <c r="K9" s="4" t="s">
        <v>9</v>
      </c>
      <c r="L9" s="12"/>
      <c r="M9" s="4" t="s">
        <v>10</v>
      </c>
      <c r="N9" s="11"/>
      <c r="O9" s="4" t="s">
        <v>9</v>
      </c>
      <c r="P9" s="12"/>
      <c r="Q9" s="4" t="s">
        <v>12</v>
      </c>
      <c r="R9" s="11"/>
      <c r="S9" s="73"/>
      <c r="T9" s="11"/>
      <c r="U9" s="75"/>
      <c r="V9" s="11"/>
      <c r="W9" s="73"/>
      <c r="X9" s="11"/>
      <c r="Y9" s="73"/>
      <c r="Z9" s="11"/>
      <c r="AA9" s="75"/>
    </row>
    <row r="10" spans="1:27" ht="24.75" customHeight="1">
      <c r="A10" s="70" t="s">
        <v>15</v>
      </c>
      <c r="B10" s="70"/>
      <c r="C10" s="70"/>
      <c r="D10" s="11"/>
      <c r="E10" s="32">
        <v>28251177</v>
      </c>
      <c r="F10" s="11"/>
      <c r="G10" s="32">
        <v>70973887608</v>
      </c>
      <c r="H10" s="11"/>
      <c r="I10" s="32">
        <v>155545680641.19501</v>
      </c>
      <c r="J10" s="11"/>
      <c r="K10" s="32">
        <v>500000</v>
      </c>
      <c r="L10" s="11"/>
      <c r="M10" s="32">
        <v>2402493882</v>
      </c>
      <c r="N10" s="11"/>
      <c r="O10" s="32">
        <v>0</v>
      </c>
      <c r="P10" s="11"/>
      <c r="Q10" s="32">
        <v>0</v>
      </c>
      <c r="R10" s="11"/>
      <c r="S10" s="32">
        <v>28751177</v>
      </c>
      <c r="T10" s="11"/>
      <c r="U10" s="32">
        <v>4217</v>
      </c>
      <c r="V10" s="11"/>
      <c r="W10" s="32">
        <v>73376381490</v>
      </c>
      <c r="X10" s="11"/>
      <c r="Y10" s="32">
        <v>121151568186.80901</v>
      </c>
      <c r="Z10" s="11"/>
      <c r="AA10" s="33">
        <v>8.239034435083699</v>
      </c>
    </row>
    <row r="11" spans="1:27" ht="24.75" customHeight="1">
      <c r="A11" s="71" t="s">
        <v>16</v>
      </c>
      <c r="B11" s="71"/>
      <c r="C11" s="71"/>
      <c r="D11" s="11"/>
      <c r="E11" s="34">
        <v>95616471</v>
      </c>
      <c r="F11" s="11"/>
      <c r="G11" s="35">
        <v>577958613628</v>
      </c>
      <c r="H11" s="11"/>
      <c r="I11" s="35">
        <v>657341361076.43506</v>
      </c>
      <c r="J11" s="11"/>
      <c r="K11" s="35">
        <v>19620000</v>
      </c>
      <c r="L11" s="11"/>
      <c r="M11" s="35">
        <v>127804569416</v>
      </c>
      <c r="N11" s="11"/>
      <c r="O11" s="35">
        <v>0</v>
      </c>
      <c r="P11" s="11"/>
      <c r="Q11" s="35">
        <v>0</v>
      </c>
      <c r="R11" s="11"/>
      <c r="S11" s="35">
        <v>115236471</v>
      </c>
      <c r="T11" s="11"/>
      <c r="U11" s="34">
        <v>6145</v>
      </c>
      <c r="V11" s="11"/>
      <c r="W11" s="35">
        <v>705763183044</v>
      </c>
      <c r="X11" s="11"/>
      <c r="Y11" s="35">
        <v>707589936928.13599</v>
      </c>
      <c r="Z11" s="11"/>
      <c r="AA11" s="36">
        <v>48.120366442804077</v>
      </c>
    </row>
    <row r="12" spans="1:27" ht="24.75" customHeight="1" thickBot="1">
      <c r="A12" s="68" t="s">
        <v>17</v>
      </c>
      <c r="B12" s="68"/>
      <c r="C12" s="68"/>
      <c r="D12" s="13"/>
      <c r="E12" s="37">
        <f>SUM(E10:E11)</f>
        <v>123867648</v>
      </c>
      <c r="F12" s="11"/>
      <c r="G12" s="37">
        <f>SUM(G10:G11)</f>
        <v>648932501236</v>
      </c>
      <c r="H12" s="11"/>
      <c r="I12" s="37">
        <f>SUM(I10:I11)</f>
        <v>812887041717.63013</v>
      </c>
      <c r="J12" s="11"/>
      <c r="K12" s="37">
        <f>SUM(K10:K11)</f>
        <v>20120000</v>
      </c>
      <c r="L12" s="11"/>
      <c r="M12" s="37">
        <f>SUM(M10:M11)</f>
        <v>130207063298</v>
      </c>
      <c r="N12" s="11"/>
      <c r="O12" s="37">
        <f>SUM(O10:O11)</f>
        <v>0</v>
      </c>
      <c r="P12" s="11"/>
      <c r="Q12" s="37">
        <f>SUM(Q10:Q11)</f>
        <v>0</v>
      </c>
      <c r="R12" s="11"/>
      <c r="S12" s="37">
        <f>SUM(S10:S11)</f>
        <v>143987648</v>
      </c>
      <c r="T12" s="11"/>
      <c r="U12" s="34"/>
      <c r="V12" s="11"/>
      <c r="W12" s="37">
        <f>SUM(W10:W11)</f>
        <v>779139564534</v>
      </c>
      <c r="X12" s="11"/>
      <c r="Y12" s="37">
        <f>SUM(Y10:Y11)</f>
        <v>828741505114.94495</v>
      </c>
      <c r="Z12" s="11"/>
      <c r="AA12" s="38">
        <v>56.359400877887779</v>
      </c>
    </row>
    <row r="13" spans="1:27" ht="13.5" thickTop="1"/>
    <row r="14" spans="1:27">
      <c r="AA14" s="14"/>
    </row>
    <row r="15" spans="1:27">
      <c r="M15" s="30"/>
      <c r="AA15" s="14"/>
    </row>
    <row r="16" spans="1:27">
      <c r="K16" s="30"/>
      <c r="M16" s="30"/>
      <c r="Y16" s="30"/>
    </row>
    <row r="17" spans="11:25">
      <c r="K17" s="30"/>
      <c r="M17" s="30"/>
    </row>
    <row r="18" spans="11:25">
      <c r="K18" s="30"/>
      <c r="M18" s="30"/>
      <c r="Y18" s="29"/>
    </row>
  </sheetData>
  <mergeCells count="22">
    <mergeCell ref="AA8:AA9"/>
    <mergeCell ref="K7:Q7"/>
    <mergeCell ref="S7:AA7"/>
    <mergeCell ref="K8:M8"/>
    <mergeCell ref="O8:Q8"/>
    <mergeCell ref="S8:S9"/>
    <mergeCell ref="U8:U9"/>
    <mergeCell ref="W8:W9"/>
    <mergeCell ref="Y8:Y9"/>
    <mergeCell ref="A12:C12"/>
    <mergeCell ref="A9:C9"/>
    <mergeCell ref="A10:C10"/>
    <mergeCell ref="A11:C11"/>
    <mergeCell ref="E7:I7"/>
    <mergeCell ref="E8:E9"/>
    <mergeCell ref="G8:G9"/>
    <mergeCell ref="I8:I9"/>
    <mergeCell ref="A1:AA1"/>
    <mergeCell ref="A2:AA2"/>
    <mergeCell ref="A3:AA3"/>
    <mergeCell ref="A4:AA4"/>
    <mergeCell ref="A5:AA5"/>
  </mergeCells>
  <pageMargins left="0.39" right="0.39" top="0.39" bottom="0.39" header="0" footer="0"/>
  <pageSetup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AC28"/>
  <sheetViews>
    <sheetView rightToLeft="1" view="pageBreakPreview" zoomScaleNormal="100" zoomScaleSheetLayoutView="100" workbookViewId="0">
      <selection activeCell="A20" sqref="A20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3" customWidth="1"/>
    <col min="11" max="11" width="1.28515625" customWidth="1"/>
    <col min="12" max="12" width="17.7109375" bestFit="1" customWidth="1"/>
    <col min="13" max="13" width="1.28515625" customWidth="1"/>
    <col min="14" max="14" width="13.7109375" bestFit="1" customWidth="1"/>
    <col min="15" max="15" width="1.28515625" customWidth="1"/>
    <col min="16" max="16" width="17.5703125" bestFit="1" customWidth="1"/>
    <col min="17" max="17" width="1.28515625" customWidth="1"/>
    <col min="18" max="18" width="11" bestFit="1" customWidth="1"/>
    <col min="19" max="19" width="1.28515625" customWidth="1"/>
    <col min="20" max="20" width="15.28515625" customWidth="1"/>
    <col min="21" max="21" width="1.28515625" customWidth="1"/>
    <col min="22" max="22" width="16" bestFit="1" customWidth="1"/>
    <col min="23" max="23" width="1.28515625" customWidth="1"/>
    <col min="24" max="24" width="16.28515625" bestFit="1" customWidth="1"/>
    <col min="25" max="25" width="1.28515625" customWidth="1"/>
    <col min="26" max="26" width="12" customWidth="1"/>
    <col min="27" max="27" width="0.28515625" customWidth="1"/>
  </cols>
  <sheetData>
    <row r="1" spans="1:29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9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9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9" ht="14.45" customHeight="1"/>
    <row r="5" spans="1:29" ht="24">
      <c r="A5" s="67" t="s">
        <v>81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9" ht="8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9" ht="24.75" customHeight="1">
      <c r="A7" s="15"/>
      <c r="B7" s="15"/>
      <c r="C7" s="15"/>
      <c r="D7" s="69" t="s">
        <v>3</v>
      </c>
      <c r="E7" s="69"/>
      <c r="F7" s="69"/>
      <c r="G7" s="69"/>
      <c r="H7" s="69"/>
      <c r="I7" s="15"/>
      <c r="J7" s="69" t="s">
        <v>4</v>
      </c>
      <c r="K7" s="69"/>
      <c r="L7" s="69"/>
      <c r="M7" s="69"/>
      <c r="N7" s="69"/>
      <c r="O7" s="69"/>
      <c r="P7" s="69"/>
      <c r="Q7" s="15"/>
      <c r="R7" s="69" t="s">
        <v>5</v>
      </c>
      <c r="S7" s="69"/>
      <c r="T7" s="69"/>
      <c r="U7" s="69"/>
      <c r="V7" s="69"/>
      <c r="W7" s="69"/>
      <c r="X7" s="69"/>
      <c r="Y7" s="69"/>
      <c r="Z7" s="69"/>
    </row>
    <row r="8" spans="1:29" ht="24.75" customHeight="1">
      <c r="A8" s="15"/>
      <c r="B8" s="15"/>
      <c r="C8" s="15"/>
      <c r="D8" s="72" t="s">
        <v>22</v>
      </c>
      <c r="E8" s="16"/>
      <c r="F8" s="72" t="s">
        <v>10</v>
      </c>
      <c r="G8" s="16"/>
      <c r="H8" s="72" t="s">
        <v>11</v>
      </c>
      <c r="I8" s="15"/>
      <c r="J8" s="76" t="s">
        <v>19</v>
      </c>
      <c r="K8" s="76"/>
      <c r="L8" s="76"/>
      <c r="M8" s="16"/>
      <c r="N8" s="76" t="s">
        <v>20</v>
      </c>
      <c r="O8" s="76"/>
      <c r="P8" s="76"/>
      <c r="Q8" s="15"/>
      <c r="R8" s="72" t="s">
        <v>9</v>
      </c>
      <c r="S8" s="16"/>
      <c r="T8" s="74" t="s">
        <v>23</v>
      </c>
      <c r="U8" s="16"/>
      <c r="V8" s="72" t="s">
        <v>10</v>
      </c>
      <c r="W8" s="16"/>
      <c r="X8" s="72" t="s">
        <v>11</v>
      </c>
      <c r="Y8" s="16"/>
      <c r="Z8" s="74" t="s">
        <v>14</v>
      </c>
    </row>
    <row r="9" spans="1:29" ht="24.75" customHeight="1">
      <c r="A9" s="69" t="s">
        <v>21</v>
      </c>
      <c r="B9" s="69"/>
      <c r="C9" s="15"/>
      <c r="D9" s="73"/>
      <c r="E9" s="3"/>
      <c r="F9" s="73"/>
      <c r="G9" s="15"/>
      <c r="H9" s="73"/>
      <c r="I9" s="15"/>
      <c r="J9" s="4" t="s">
        <v>9</v>
      </c>
      <c r="K9" s="16"/>
      <c r="L9" s="4" t="s">
        <v>10</v>
      </c>
      <c r="M9" s="15"/>
      <c r="N9" s="4" t="s">
        <v>9</v>
      </c>
      <c r="O9" s="16"/>
      <c r="P9" s="4" t="s">
        <v>12</v>
      </c>
      <c r="Q9" s="15"/>
      <c r="R9" s="73"/>
      <c r="S9" s="15"/>
      <c r="T9" s="75"/>
      <c r="U9" s="15"/>
      <c r="V9" s="73"/>
      <c r="W9" s="15"/>
      <c r="X9" s="73"/>
      <c r="Y9" s="15"/>
      <c r="Z9" s="75"/>
    </row>
    <row r="10" spans="1:29" ht="24.75" customHeight="1">
      <c r="A10" s="78" t="s">
        <v>24</v>
      </c>
      <c r="B10" s="78"/>
      <c r="C10" s="15"/>
      <c r="D10" s="18">
        <v>28945222</v>
      </c>
      <c r="E10" s="15"/>
      <c r="F10" s="18">
        <v>417994858236</v>
      </c>
      <c r="G10" s="15"/>
      <c r="H10" s="18">
        <v>418040164251.95001</v>
      </c>
      <c r="I10" s="15"/>
      <c r="J10" s="18">
        <v>327290581</v>
      </c>
      <c r="K10" s="15"/>
      <c r="L10" s="18">
        <v>4805162703113</v>
      </c>
      <c r="M10" s="15"/>
      <c r="N10" s="39">
        <v>-347792393</v>
      </c>
      <c r="O10" s="15"/>
      <c r="P10" s="18">
        <v>5100511000626</v>
      </c>
      <c r="Q10" s="15"/>
      <c r="R10" s="18">
        <v>8443410</v>
      </c>
      <c r="S10" s="15"/>
      <c r="T10" s="18">
        <v>14841</v>
      </c>
      <c r="U10" s="15"/>
      <c r="V10" s="18">
        <v>125092267337</v>
      </c>
      <c r="W10" s="15"/>
      <c r="X10" s="18">
        <v>125303948735.707</v>
      </c>
      <c r="Y10" s="15"/>
      <c r="Z10" s="19">
        <v>8.5214212571608989</v>
      </c>
      <c r="AB10" s="29"/>
      <c r="AC10" s="14"/>
    </row>
    <row r="11" spans="1:29" ht="24.75" customHeight="1">
      <c r="A11" s="77" t="s">
        <v>25</v>
      </c>
      <c r="B11" s="77"/>
      <c r="C11" s="15"/>
      <c r="D11" s="21">
        <v>4931846</v>
      </c>
      <c r="E11" s="15"/>
      <c r="F11" s="21">
        <v>62484219666</v>
      </c>
      <c r="G11" s="15"/>
      <c r="H11" s="21">
        <v>60702967781.318604</v>
      </c>
      <c r="I11" s="15"/>
      <c r="J11" s="21">
        <v>8754065</v>
      </c>
      <c r="K11" s="15"/>
      <c r="L11" s="21">
        <v>95496069527</v>
      </c>
      <c r="M11" s="15"/>
      <c r="N11" s="40">
        <v>-12203660</v>
      </c>
      <c r="O11" s="15"/>
      <c r="P11" s="21">
        <v>136931613953</v>
      </c>
      <c r="Q11" s="15"/>
      <c r="R11" s="21">
        <v>1482251</v>
      </c>
      <c r="S11" s="15"/>
      <c r="T11" s="21">
        <v>11425</v>
      </c>
      <c r="U11" s="15"/>
      <c r="V11" s="21">
        <v>16611681272</v>
      </c>
      <c r="W11" s="15"/>
      <c r="X11" s="21">
        <v>16914607697.7609</v>
      </c>
      <c r="Y11" s="15"/>
      <c r="Z11" s="22">
        <v>1.1502949352079241</v>
      </c>
      <c r="AB11" s="29"/>
      <c r="AC11" s="14"/>
    </row>
    <row r="12" spans="1:29" ht="24.75" customHeight="1">
      <c r="A12" s="77" t="s">
        <v>26</v>
      </c>
      <c r="B12" s="77"/>
      <c r="C12" s="15"/>
      <c r="D12" s="21">
        <v>1</v>
      </c>
      <c r="E12" s="15"/>
      <c r="F12" s="21">
        <v>10339</v>
      </c>
      <c r="G12" s="15"/>
      <c r="H12" s="21">
        <v>13101.543</v>
      </c>
      <c r="I12" s="15"/>
      <c r="J12" s="21">
        <v>0</v>
      </c>
      <c r="K12" s="15"/>
      <c r="L12" s="21">
        <v>0</v>
      </c>
      <c r="M12" s="15"/>
      <c r="N12" s="40">
        <v>0</v>
      </c>
      <c r="O12" s="15"/>
      <c r="P12" s="21">
        <v>0</v>
      </c>
      <c r="Q12" s="15"/>
      <c r="R12" s="21">
        <v>1</v>
      </c>
      <c r="S12" s="15"/>
      <c r="T12" s="21">
        <v>13477</v>
      </c>
      <c r="U12" s="15"/>
      <c r="V12" s="21">
        <v>10339</v>
      </c>
      <c r="W12" s="15"/>
      <c r="X12" s="21">
        <v>13474.473062499999</v>
      </c>
      <c r="Y12" s="15"/>
      <c r="Z12" s="22">
        <v>9.1634511395976052E-7</v>
      </c>
      <c r="AB12" s="29"/>
      <c r="AC12" s="14"/>
    </row>
    <row r="13" spans="1:29" ht="24.75" customHeight="1">
      <c r="A13" s="77" t="s">
        <v>27</v>
      </c>
      <c r="B13" s="77"/>
      <c r="C13" s="15"/>
      <c r="D13" s="21">
        <v>2329176</v>
      </c>
      <c r="E13" s="15"/>
      <c r="F13" s="21">
        <v>49018043246</v>
      </c>
      <c r="G13" s="15"/>
      <c r="H13" s="21">
        <v>47271043260.209999</v>
      </c>
      <c r="I13" s="15"/>
      <c r="J13" s="21">
        <v>1812803</v>
      </c>
      <c r="K13" s="15"/>
      <c r="L13" s="21">
        <v>34218289423</v>
      </c>
      <c r="M13" s="15"/>
      <c r="N13" s="40">
        <v>-2500370</v>
      </c>
      <c r="O13" s="15"/>
      <c r="P13" s="21">
        <v>47950806385</v>
      </c>
      <c r="Q13" s="15"/>
      <c r="R13" s="21">
        <v>1641609</v>
      </c>
      <c r="S13" s="15"/>
      <c r="T13" s="21">
        <v>18932</v>
      </c>
      <c r="U13" s="15"/>
      <c r="V13" s="21">
        <v>32502411663</v>
      </c>
      <c r="W13" s="15"/>
      <c r="X13" s="21">
        <v>31071560339.372799</v>
      </c>
      <c r="Y13" s="15"/>
      <c r="Z13" s="22">
        <v>2.1130527604325855</v>
      </c>
      <c r="AB13" s="29"/>
      <c r="AC13" s="14"/>
    </row>
    <row r="14" spans="1:29" ht="24.75" customHeight="1">
      <c r="A14" s="77" t="s">
        <v>28</v>
      </c>
      <c r="B14" s="77"/>
      <c r="C14" s="15"/>
      <c r="D14" s="21">
        <v>370555</v>
      </c>
      <c r="E14" s="15"/>
      <c r="F14" s="21">
        <v>5912774014</v>
      </c>
      <c r="G14" s="15"/>
      <c r="H14" s="21">
        <v>6163397126.3162498</v>
      </c>
      <c r="I14" s="15"/>
      <c r="J14" s="21">
        <v>0</v>
      </c>
      <c r="K14" s="15"/>
      <c r="L14" s="21">
        <v>0</v>
      </c>
      <c r="M14" s="15"/>
      <c r="N14" s="40">
        <v>-142325</v>
      </c>
      <c r="O14" s="15"/>
      <c r="P14" s="21">
        <v>2401625904</v>
      </c>
      <c r="Q14" s="15"/>
      <c r="R14" s="21">
        <v>228230</v>
      </c>
      <c r="S14" s="15"/>
      <c r="T14" s="21">
        <v>17128</v>
      </c>
      <c r="U14" s="15"/>
      <c r="V14" s="21">
        <v>3641760098</v>
      </c>
      <c r="W14" s="15"/>
      <c r="X14" s="21">
        <v>3908390479.355</v>
      </c>
      <c r="Y14" s="15"/>
      <c r="Z14" s="22">
        <v>0.26579403161753884</v>
      </c>
      <c r="AB14" s="29"/>
      <c r="AC14" s="14"/>
    </row>
    <row r="15" spans="1:29" ht="24.75" customHeight="1">
      <c r="A15" s="77" t="s">
        <v>29</v>
      </c>
      <c r="B15" s="77"/>
      <c r="C15" s="15"/>
      <c r="D15" s="21">
        <v>94290</v>
      </c>
      <c r="E15" s="15"/>
      <c r="F15" s="21">
        <v>2486459198</v>
      </c>
      <c r="G15" s="15"/>
      <c r="H15" s="21">
        <v>2655839816.6475</v>
      </c>
      <c r="I15" s="15"/>
      <c r="J15" s="21">
        <v>16150</v>
      </c>
      <c r="K15" s="15"/>
      <c r="L15" s="21">
        <v>459666716</v>
      </c>
      <c r="M15" s="15"/>
      <c r="N15" s="40">
        <v>0</v>
      </c>
      <c r="O15" s="15"/>
      <c r="P15" s="21">
        <v>0</v>
      </c>
      <c r="Q15" s="15"/>
      <c r="R15" s="21">
        <v>110440</v>
      </c>
      <c r="S15" s="15"/>
      <c r="T15" s="21">
        <v>28931</v>
      </c>
      <c r="U15" s="15"/>
      <c r="V15" s="21">
        <v>2946125914</v>
      </c>
      <c r="W15" s="15"/>
      <c r="X15" s="21">
        <v>3194540551.3175001</v>
      </c>
      <c r="Y15" s="15"/>
      <c r="Z15" s="22">
        <v>0.21724794817341758</v>
      </c>
      <c r="AB15" s="29"/>
      <c r="AC15" s="14"/>
    </row>
    <row r="16" spans="1:29" ht="24.75" customHeight="1">
      <c r="A16" s="77" t="s">
        <v>30</v>
      </c>
      <c r="B16" s="77"/>
      <c r="C16" s="15"/>
      <c r="D16" s="21">
        <v>3094354</v>
      </c>
      <c r="E16" s="15"/>
      <c r="F16" s="21">
        <v>35554363886</v>
      </c>
      <c r="G16" s="15"/>
      <c r="H16" s="21">
        <v>35865312214.3545</v>
      </c>
      <c r="I16" s="15"/>
      <c r="J16" s="21">
        <v>6045974</v>
      </c>
      <c r="K16" s="15"/>
      <c r="L16" s="21">
        <v>71494577859</v>
      </c>
      <c r="M16" s="15"/>
      <c r="N16" s="40">
        <v>-7710154</v>
      </c>
      <c r="O16" s="15"/>
      <c r="P16" s="21">
        <v>91221655671</v>
      </c>
      <c r="Q16" s="15"/>
      <c r="R16" s="21">
        <v>1430174</v>
      </c>
      <c r="S16" s="15"/>
      <c r="T16" s="21">
        <v>11978</v>
      </c>
      <c r="U16" s="15"/>
      <c r="V16" s="21">
        <v>16936593353</v>
      </c>
      <c r="W16" s="15"/>
      <c r="X16" s="21">
        <v>17129981773.5935</v>
      </c>
      <c r="Y16" s="15"/>
      <c r="Z16" s="22">
        <v>1.1649416661893421</v>
      </c>
      <c r="AB16" s="29"/>
      <c r="AC16" s="14"/>
    </row>
    <row r="17" spans="1:29" ht="24.75" customHeight="1">
      <c r="A17" s="77" t="s">
        <v>31</v>
      </c>
      <c r="B17" s="77"/>
      <c r="C17" s="15"/>
      <c r="D17" s="23">
        <v>3500400</v>
      </c>
      <c r="E17" s="15"/>
      <c r="F17" s="23">
        <v>41209941025</v>
      </c>
      <c r="G17" s="15"/>
      <c r="H17" s="23">
        <v>40059562393.785004</v>
      </c>
      <c r="I17" s="15"/>
      <c r="J17" s="23">
        <v>15553053</v>
      </c>
      <c r="K17" s="15"/>
      <c r="L17" s="23">
        <v>162166303380</v>
      </c>
      <c r="M17" s="15"/>
      <c r="N17" s="41">
        <v>-17338388</v>
      </c>
      <c r="O17" s="15"/>
      <c r="P17" s="23">
        <v>183681883153</v>
      </c>
      <c r="Q17" s="15"/>
      <c r="R17" s="23">
        <v>1715065</v>
      </c>
      <c r="S17" s="15"/>
      <c r="T17" s="21">
        <v>10743</v>
      </c>
      <c r="U17" s="15"/>
      <c r="V17" s="23">
        <v>18421948640</v>
      </c>
      <c r="W17" s="15"/>
      <c r="X17" s="23">
        <v>18420567370.9674</v>
      </c>
      <c r="Y17" s="15"/>
      <c r="Z17" s="24">
        <v>1.252709239794257</v>
      </c>
      <c r="AB17" s="29"/>
      <c r="AC17" s="14"/>
    </row>
    <row r="18" spans="1:29" ht="24.75" customHeight="1">
      <c r="A18" s="68" t="s">
        <v>17</v>
      </c>
      <c r="B18" s="68"/>
      <c r="C18" s="15"/>
      <c r="D18" s="25">
        <f>SUM(D10:D17)</f>
        <v>43265844</v>
      </c>
      <c r="E18" s="15"/>
      <c r="F18" s="25">
        <f>SUM(F10:F17)</f>
        <v>614660669610</v>
      </c>
      <c r="G18" s="15"/>
      <c r="H18" s="25">
        <f>SUM(H10:H17)</f>
        <v>610758299946.125</v>
      </c>
      <c r="I18" s="15"/>
      <c r="J18" s="25">
        <f>SUM(J10:J17)</f>
        <v>359472626</v>
      </c>
      <c r="K18" s="15"/>
      <c r="L18" s="25">
        <f>SUM(L10:L17)</f>
        <v>5168997610018</v>
      </c>
      <c r="M18" s="15"/>
      <c r="N18" s="42">
        <f>SUM(N10:N17)</f>
        <v>-387687290</v>
      </c>
      <c r="O18" s="15"/>
      <c r="P18" s="25">
        <f>SUM(P10:P17)</f>
        <v>5562698585692</v>
      </c>
      <c r="Q18" s="15"/>
      <c r="R18" s="25">
        <f>SUM(R10:R17)</f>
        <v>15051180</v>
      </c>
      <c r="S18" s="15"/>
      <c r="T18" s="21"/>
      <c r="U18" s="15"/>
      <c r="V18" s="25">
        <f>SUM(V10:V17)</f>
        <v>216152798616</v>
      </c>
      <c r="W18" s="15"/>
      <c r="X18" s="25">
        <f>SUM(X10:X17)</f>
        <v>215943610422.54718</v>
      </c>
      <c r="Y18" s="15"/>
      <c r="Z18" s="26">
        <v>14.685462754921078</v>
      </c>
      <c r="AC18" s="14"/>
    </row>
    <row r="20" spans="1:29">
      <c r="R20" s="30"/>
      <c r="V20" s="30"/>
      <c r="X20" s="30"/>
    </row>
    <row r="21" spans="1:29">
      <c r="P21" s="31"/>
      <c r="X21" s="30"/>
    </row>
    <row r="22" spans="1:29">
      <c r="J22" s="30"/>
      <c r="L22" s="30"/>
      <c r="N22" s="30"/>
      <c r="P22" s="30"/>
    </row>
    <row r="23" spans="1:29">
      <c r="L23" s="30"/>
      <c r="P23" s="30"/>
    </row>
    <row r="24" spans="1:29">
      <c r="P24" s="30"/>
      <c r="Z24" s="14"/>
    </row>
    <row r="25" spans="1:29">
      <c r="P25" s="30"/>
    </row>
    <row r="26" spans="1:29">
      <c r="J26" s="30"/>
      <c r="L26" s="30"/>
      <c r="N26" s="30"/>
      <c r="P26" s="30"/>
    </row>
    <row r="27" spans="1:29">
      <c r="N27" s="31"/>
      <c r="P27" s="30"/>
    </row>
    <row r="28" spans="1:29">
      <c r="J28" s="30"/>
      <c r="L28" s="30"/>
    </row>
  </sheetData>
  <mergeCells count="27">
    <mergeCell ref="R8:R9"/>
    <mergeCell ref="T8:T9"/>
    <mergeCell ref="V8:V9"/>
    <mergeCell ref="X8:X9"/>
    <mergeCell ref="Z8:Z9"/>
    <mergeCell ref="A17:B17"/>
    <mergeCell ref="A18:B18"/>
    <mergeCell ref="A5:Z5"/>
    <mergeCell ref="A14:B14"/>
    <mergeCell ref="A15:B15"/>
    <mergeCell ref="A16:B16"/>
    <mergeCell ref="A11:B11"/>
    <mergeCell ref="A12:B12"/>
    <mergeCell ref="A13:B13"/>
    <mergeCell ref="J8:L8"/>
    <mergeCell ref="N8:P8"/>
    <mergeCell ref="A9:B9"/>
    <mergeCell ref="A10:B10"/>
    <mergeCell ref="D8:D9"/>
    <mergeCell ref="F8:F9"/>
    <mergeCell ref="H8:H9"/>
    <mergeCell ref="A1:Z1"/>
    <mergeCell ref="A2:Z2"/>
    <mergeCell ref="A3:Z3"/>
    <mergeCell ref="D7:H7"/>
    <mergeCell ref="J7:P7"/>
    <mergeCell ref="R7:Z7"/>
  </mergeCells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Q126"/>
  <sheetViews>
    <sheetView rightToLeft="1" view="pageBreakPreview" zoomScaleNormal="100" zoomScaleSheetLayoutView="100" workbookViewId="0">
      <selection activeCell="A24" sqref="A24"/>
    </sheetView>
  </sheetViews>
  <sheetFormatPr defaultRowHeight="12.75"/>
  <cols>
    <col min="1" max="1" width="34.28515625" customWidth="1"/>
    <col min="2" max="2" width="1.7109375" customWidth="1"/>
    <col min="3" max="3" width="23.42578125" bestFit="1" customWidth="1"/>
    <col min="4" max="4" width="1.28515625" customWidth="1"/>
    <col min="5" max="5" width="9.5703125" customWidth="1"/>
    <col min="6" max="6" width="1.140625" customWidth="1"/>
    <col min="7" max="7" width="18" customWidth="1"/>
    <col min="8" max="8" width="1.28515625" customWidth="1"/>
    <col min="9" max="9" width="16" customWidth="1"/>
    <col min="10" max="10" width="1.28515625" customWidth="1"/>
    <col min="11" max="11" width="21.42578125" customWidth="1"/>
    <col min="12" max="12" width="1.28515625" customWidth="1"/>
    <col min="13" max="13" width="19" customWidth="1"/>
    <col min="14" max="14" width="1.28515625" customWidth="1"/>
    <col min="15" max="15" width="17.5703125" bestFit="1" customWidth="1"/>
    <col min="16" max="16" width="1.28515625" customWidth="1"/>
    <col min="17" max="17" width="12.5703125" customWidth="1"/>
    <col min="18" max="18" width="0.28515625" customWidth="1"/>
  </cols>
  <sheetData>
    <row r="1" spans="1:17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4">
      <c r="A5" s="67" t="s">
        <v>82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ht="8.25" customHeight="1">
      <c r="A6" s="2"/>
      <c r="B6" s="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ht="24.75" customHeight="1">
      <c r="A7" s="79" t="s">
        <v>114</v>
      </c>
      <c r="B7" s="79"/>
      <c r="C7" s="79"/>
      <c r="D7" s="79"/>
      <c r="E7" s="79"/>
      <c r="F7" s="79"/>
      <c r="G7" s="79"/>
      <c r="I7" s="3" t="s">
        <v>3</v>
      </c>
      <c r="K7" s="69" t="s">
        <v>4</v>
      </c>
      <c r="L7" s="69"/>
      <c r="M7" s="69"/>
      <c r="O7" s="79" t="s">
        <v>5</v>
      </c>
      <c r="P7" s="79"/>
      <c r="Q7" s="79"/>
    </row>
    <row r="8" spans="1:17" ht="39" customHeight="1">
      <c r="A8" s="3" t="s">
        <v>32</v>
      </c>
      <c r="B8" s="43"/>
      <c r="C8" s="28" t="s">
        <v>115</v>
      </c>
      <c r="D8" s="13"/>
      <c r="E8" s="28" t="s">
        <v>116</v>
      </c>
      <c r="F8" s="13"/>
      <c r="G8" s="28" t="s">
        <v>100</v>
      </c>
      <c r="I8" s="3" t="s">
        <v>33</v>
      </c>
      <c r="K8" s="3" t="s">
        <v>34</v>
      </c>
      <c r="M8" s="3" t="s">
        <v>35</v>
      </c>
      <c r="O8" s="3" t="s">
        <v>33</v>
      </c>
      <c r="Q8" s="63" t="s">
        <v>14</v>
      </c>
    </row>
    <row r="9" spans="1:17" ht="24.75" customHeight="1">
      <c r="A9" s="17" t="s">
        <v>83</v>
      </c>
      <c r="B9" s="20"/>
      <c r="C9" s="17" t="s">
        <v>86</v>
      </c>
      <c r="D9" s="27"/>
      <c r="E9" s="77" t="s">
        <v>98</v>
      </c>
      <c r="F9" s="27"/>
      <c r="G9" s="20" t="s">
        <v>101</v>
      </c>
      <c r="I9" s="18">
        <v>3290378</v>
      </c>
      <c r="J9" s="15"/>
      <c r="K9" s="18">
        <v>11297</v>
      </c>
      <c r="L9" s="15"/>
      <c r="M9" s="18">
        <v>630000</v>
      </c>
      <c r="N9" s="15"/>
      <c r="O9" s="18">
        <v>2671675</v>
      </c>
      <c r="P9" s="15"/>
      <c r="Q9" s="19">
        <v>1.8168994965389899E-4</v>
      </c>
    </row>
    <row r="10" spans="1:17" ht="24.75" customHeight="1">
      <c r="A10" s="20" t="s">
        <v>83</v>
      </c>
      <c r="B10" s="20"/>
      <c r="C10" s="20" t="s">
        <v>87</v>
      </c>
      <c r="D10" s="27"/>
      <c r="E10" s="77"/>
      <c r="F10" s="27"/>
      <c r="G10" s="20" t="s">
        <v>102</v>
      </c>
      <c r="I10" s="21">
        <v>2566061</v>
      </c>
      <c r="J10" s="15"/>
      <c r="K10" s="21">
        <v>508325918</v>
      </c>
      <c r="L10" s="15"/>
      <c r="M10" s="21">
        <v>496986111</v>
      </c>
      <c r="N10" s="15"/>
      <c r="O10" s="21">
        <v>13905868</v>
      </c>
      <c r="P10" s="15"/>
      <c r="Q10" s="22">
        <v>9.4568256124482404E-4</v>
      </c>
    </row>
    <row r="11" spans="1:17" ht="24.75" customHeight="1">
      <c r="A11" s="20" t="s">
        <v>83</v>
      </c>
      <c r="B11" s="20"/>
      <c r="C11" s="20" t="s">
        <v>88</v>
      </c>
      <c r="D11" s="27"/>
      <c r="E11" s="77"/>
      <c r="F11" s="27"/>
      <c r="G11" s="20" t="s">
        <v>103</v>
      </c>
      <c r="I11" s="21">
        <v>157865830000</v>
      </c>
      <c r="J11" s="15"/>
      <c r="K11" s="21">
        <v>200249125681</v>
      </c>
      <c r="L11" s="15"/>
      <c r="M11" s="21">
        <v>127682250000</v>
      </c>
      <c r="N11" s="15"/>
      <c r="O11" s="21">
        <v>230432705681</v>
      </c>
      <c r="P11" s="15"/>
      <c r="Q11" s="22">
        <v>15.670808273383782</v>
      </c>
    </row>
    <row r="12" spans="1:17" ht="24.75" customHeight="1">
      <c r="A12" s="20" t="s">
        <v>84</v>
      </c>
      <c r="B12" s="20"/>
      <c r="C12" s="20" t="s">
        <v>89</v>
      </c>
      <c r="D12" s="27"/>
      <c r="E12" s="77"/>
      <c r="F12" s="27"/>
      <c r="G12" s="20" t="s">
        <v>104</v>
      </c>
      <c r="I12" s="21">
        <v>595854164</v>
      </c>
      <c r="J12" s="15"/>
      <c r="K12" s="21">
        <v>134583327413</v>
      </c>
      <c r="L12" s="15"/>
      <c r="M12" s="21">
        <v>134283160974</v>
      </c>
      <c r="N12" s="15"/>
      <c r="O12" s="21">
        <v>896020603</v>
      </c>
      <c r="P12" s="15"/>
      <c r="Q12" s="22">
        <v>6.0934783702331394E-2</v>
      </c>
    </row>
    <row r="13" spans="1:17" ht="24.75" customHeight="1">
      <c r="A13" s="20" t="s">
        <v>84</v>
      </c>
      <c r="B13" s="20"/>
      <c r="C13" s="20" t="s">
        <v>90</v>
      </c>
      <c r="D13" s="27"/>
      <c r="E13" s="77"/>
      <c r="F13" s="27"/>
      <c r="G13" s="20" t="s">
        <v>105</v>
      </c>
      <c r="I13" s="21">
        <v>729695668</v>
      </c>
      <c r="J13" s="15"/>
      <c r="K13" s="21">
        <v>49748924083</v>
      </c>
      <c r="L13" s="15"/>
      <c r="M13" s="21">
        <v>49474630000</v>
      </c>
      <c r="N13" s="15"/>
      <c r="O13" s="21">
        <v>1003989751</v>
      </c>
      <c r="P13" s="15"/>
      <c r="Q13" s="22">
        <v>6.8277334373462562E-2</v>
      </c>
    </row>
    <row r="14" spans="1:17" ht="24.75" customHeight="1">
      <c r="A14" s="20" t="s">
        <v>84</v>
      </c>
      <c r="B14" s="20"/>
      <c r="C14" s="20" t="s">
        <v>91</v>
      </c>
      <c r="D14" s="27"/>
      <c r="E14" s="77"/>
      <c r="F14" s="27"/>
      <c r="G14" s="20" t="s">
        <v>106</v>
      </c>
      <c r="I14" s="21">
        <v>49980700741</v>
      </c>
      <c r="J14" s="15"/>
      <c r="K14" s="21">
        <v>3164748581002</v>
      </c>
      <c r="L14" s="15"/>
      <c r="M14" s="21">
        <v>3213649919377</v>
      </c>
      <c r="N14" s="15"/>
      <c r="O14" s="21">
        <v>1079362366</v>
      </c>
      <c r="P14" s="15"/>
      <c r="Q14" s="22">
        <v>7.340312498221277E-2</v>
      </c>
    </row>
    <row r="15" spans="1:17" ht="24.75" customHeight="1">
      <c r="A15" s="20" t="s">
        <v>84</v>
      </c>
      <c r="B15" s="20"/>
      <c r="C15" s="20" t="s">
        <v>92</v>
      </c>
      <c r="D15" s="27"/>
      <c r="E15" s="77"/>
      <c r="F15" s="27"/>
      <c r="G15" s="20" t="s">
        <v>107</v>
      </c>
      <c r="I15" s="21">
        <v>742551867</v>
      </c>
      <c r="J15" s="15"/>
      <c r="K15" s="21">
        <v>6317319</v>
      </c>
      <c r="L15" s="15"/>
      <c r="M15" s="21">
        <v>630000</v>
      </c>
      <c r="N15" s="15"/>
      <c r="O15" s="21">
        <v>748239186</v>
      </c>
      <c r="P15" s="15"/>
      <c r="Q15" s="22">
        <v>5.0884759573456485E-2</v>
      </c>
    </row>
    <row r="16" spans="1:17" ht="24.75" customHeight="1">
      <c r="A16" s="20" t="s">
        <v>84</v>
      </c>
      <c r="B16" s="20"/>
      <c r="C16" s="20" t="s">
        <v>93</v>
      </c>
      <c r="D16" s="27"/>
      <c r="E16" s="77"/>
      <c r="F16" s="27"/>
      <c r="G16" s="20" t="s">
        <v>108</v>
      </c>
      <c r="I16" s="21">
        <v>41689945</v>
      </c>
      <c r="J16" s="15"/>
      <c r="K16" s="21">
        <v>60566851226</v>
      </c>
      <c r="L16" s="15"/>
      <c r="M16" s="21">
        <v>55209471600</v>
      </c>
      <c r="N16" s="15"/>
      <c r="O16" s="21">
        <v>5399069571</v>
      </c>
      <c r="P16" s="15"/>
      <c r="Q16" s="22">
        <v>0.3671691648620764</v>
      </c>
    </row>
    <row r="17" spans="1:17" ht="24.75" customHeight="1">
      <c r="A17" s="20" t="s">
        <v>84</v>
      </c>
      <c r="B17" s="20"/>
      <c r="C17" s="20" t="s">
        <v>94</v>
      </c>
      <c r="D17" s="27"/>
      <c r="E17" s="77"/>
      <c r="F17" s="27"/>
      <c r="G17" s="20" t="s">
        <v>109</v>
      </c>
      <c r="I17" s="21">
        <v>3107859018</v>
      </c>
      <c r="J17" s="15"/>
      <c r="K17" s="21">
        <v>129947314103</v>
      </c>
      <c r="L17" s="15"/>
      <c r="M17" s="21">
        <v>131912073839</v>
      </c>
      <c r="N17" s="15"/>
      <c r="O17" s="21">
        <v>1143099282</v>
      </c>
      <c r="P17" s="15"/>
      <c r="Q17" s="22">
        <v>7.7737618159389926E-2</v>
      </c>
    </row>
    <row r="18" spans="1:17" ht="24.75" customHeight="1">
      <c r="A18" s="20" t="s">
        <v>84</v>
      </c>
      <c r="B18" s="20"/>
      <c r="C18" s="20" t="s">
        <v>95</v>
      </c>
      <c r="D18" s="27"/>
      <c r="E18" s="77"/>
      <c r="F18" s="27"/>
      <c r="G18" s="20" t="s">
        <v>110</v>
      </c>
      <c r="I18" s="21">
        <v>166611239</v>
      </c>
      <c r="J18" s="15"/>
      <c r="K18" s="21">
        <v>327680147982</v>
      </c>
      <c r="L18" s="15"/>
      <c r="M18" s="21">
        <v>327806173059</v>
      </c>
      <c r="N18" s="15"/>
      <c r="O18" s="21">
        <v>40586162</v>
      </c>
      <c r="P18" s="15"/>
      <c r="Q18" s="22">
        <v>2.7601028307803117E-3</v>
      </c>
    </row>
    <row r="19" spans="1:17" ht="24.75" customHeight="1">
      <c r="A19" s="20" t="s">
        <v>85</v>
      </c>
      <c r="B19" s="20"/>
      <c r="C19" s="20" t="s">
        <v>96</v>
      </c>
      <c r="D19" s="27"/>
      <c r="E19" s="77"/>
      <c r="F19" s="27"/>
      <c r="G19" s="20" t="s">
        <v>111</v>
      </c>
      <c r="I19" s="21">
        <v>9662386</v>
      </c>
      <c r="J19" s="15"/>
      <c r="K19" s="21">
        <v>40859</v>
      </c>
      <c r="L19" s="15"/>
      <c r="M19" s="21">
        <v>642500</v>
      </c>
      <c r="N19" s="15"/>
      <c r="O19" s="21">
        <v>9060745</v>
      </c>
      <c r="P19" s="15"/>
      <c r="Q19" s="22">
        <v>6.1618509095485682E-4</v>
      </c>
    </row>
    <row r="20" spans="1:17" ht="24.75" customHeight="1">
      <c r="A20" s="20" t="s">
        <v>83</v>
      </c>
      <c r="B20" s="20"/>
      <c r="C20" s="20" t="s">
        <v>97</v>
      </c>
      <c r="D20" s="27"/>
      <c r="E20" s="20" t="s">
        <v>99</v>
      </c>
      <c r="F20" s="27"/>
      <c r="G20" s="20" t="s">
        <v>112</v>
      </c>
      <c r="I20" s="21">
        <v>19950000000</v>
      </c>
      <c r="J20" s="15"/>
      <c r="K20" s="21">
        <v>0</v>
      </c>
      <c r="L20" s="15"/>
      <c r="M20" s="21">
        <v>0</v>
      </c>
      <c r="N20" s="15"/>
      <c r="O20" s="21">
        <v>19950000000</v>
      </c>
      <c r="P20" s="15"/>
      <c r="Q20" s="22">
        <v>1.3567198463867367</v>
      </c>
    </row>
    <row r="21" spans="1:17" ht="24.75" customHeight="1">
      <c r="A21" s="27" t="s">
        <v>41</v>
      </c>
      <c r="B21" s="27"/>
      <c r="C21" s="44" t="s">
        <v>120</v>
      </c>
      <c r="D21" s="5"/>
      <c r="E21" s="20" t="s">
        <v>98</v>
      </c>
      <c r="F21" s="5"/>
      <c r="G21" s="51" t="s">
        <v>113</v>
      </c>
      <c r="I21" s="49">
        <v>0</v>
      </c>
      <c r="J21" s="15"/>
      <c r="K21" s="49">
        <v>1000000</v>
      </c>
      <c r="L21" s="15"/>
      <c r="M21" s="49">
        <v>870000</v>
      </c>
      <c r="N21" s="15"/>
      <c r="O21" s="49">
        <v>130000</v>
      </c>
      <c r="P21" s="15"/>
      <c r="Q21" s="48">
        <v>8.8407809538985359E-6</v>
      </c>
    </row>
    <row r="22" spans="1:17" ht="24.75" customHeight="1" thickBot="1">
      <c r="A22" s="13" t="s">
        <v>17</v>
      </c>
      <c r="B22" s="9"/>
      <c r="C22" s="9"/>
      <c r="D22" s="13"/>
      <c r="E22" s="13"/>
      <c r="F22" s="13"/>
      <c r="G22" s="13"/>
      <c r="I22" s="50">
        <f>SUM(I9:I21)</f>
        <v>233196311467</v>
      </c>
      <c r="J22" s="15"/>
      <c r="K22" s="50">
        <f>SUM(K9:K21)</f>
        <v>4068039966883</v>
      </c>
      <c r="L22" s="15"/>
      <c r="M22" s="50">
        <f>SUM(M9:M21)</f>
        <v>4040517437460</v>
      </c>
      <c r="N22" s="15"/>
      <c r="O22" s="50">
        <f>SUM(O9:O21)</f>
        <v>260718840890</v>
      </c>
      <c r="P22" s="15"/>
      <c r="Q22" s="47">
        <v>17.730447406637037</v>
      </c>
    </row>
    <row r="23" spans="1:17" ht="13.5" thickTop="1"/>
    <row r="25" spans="1:17">
      <c r="O25" s="30"/>
    </row>
    <row r="27" spans="1:17">
      <c r="G27" s="30"/>
    </row>
    <row r="28" spans="1:17">
      <c r="G28" s="30"/>
    </row>
    <row r="29" spans="1:17">
      <c r="G29" s="30"/>
    </row>
    <row r="30" spans="1:17">
      <c r="G30" s="30"/>
    </row>
    <row r="31" spans="1:17">
      <c r="G31" s="30"/>
    </row>
    <row r="32" spans="1:17">
      <c r="G32" s="30"/>
    </row>
    <row r="33" spans="7:7">
      <c r="G33" s="30"/>
    </row>
    <row r="34" spans="7:7">
      <c r="G34" s="30"/>
    </row>
    <row r="35" spans="7:7">
      <c r="G35" s="30"/>
    </row>
    <row r="36" spans="7:7">
      <c r="G36" s="30"/>
    </row>
    <row r="37" spans="7:7">
      <c r="G37" s="30"/>
    </row>
    <row r="38" spans="7:7">
      <c r="G38" s="30"/>
    </row>
    <row r="39" spans="7:7">
      <c r="G39" s="30"/>
    </row>
    <row r="40" spans="7:7">
      <c r="G40" s="30"/>
    </row>
    <row r="41" spans="7:7">
      <c r="G41" s="30"/>
    </row>
    <row r="42" spans="7:7">
      <c r="G42" s="30"/>
    </row>
    <row r="43" spans="7:7">
      <c r="G43" s="30"/>
    </row>
    <row r="44" spans="7:7">
      <c r="G44" s="30"/>
    </row>
    <row r="45" spans="7:7">
      <c r="G45" s="30"/>
    </row>
    <row r="46" spans="7:7">
      <c r="G46" s="30"/>
    </row>
    <row r="47" spans="7:7">
      <c r="G47" s="30"/>
    </row>
    <row r="48" spans="7:7">
      <c r="G48" s="30"/>
    </row>
    <row r="49" spans="7:7">
      <c r="G49" s="30"/>
    </row>
    <row r="50" spans="7:7">
      <c r="G50" s="30"/>
    </row>
    <row r="51" spans="7:7">
      <c r="G51" s="30"/>
    </row>
    <row r="52" spans="7:7">
      <c r="G52" s="30"/>
    </row>
    <row r="53" spans="7:7">
      <c r="G53" s="30"/>
    </row>
    <row r="54" spans="7:7">
      <c r="G54" s="30"/>
    </row>
    <row r="55" spans="7:7">
      <c r="G55" s="30"/>
    </row>
    <row r="56" spans="7:7">
      <c r="G56" s="30"/>
    </row>
    <row r="57" spans="7:7">
      <c r="G57" s="30"/>
    </row>
    <row r="58" spans="7:7">
      <c r="G58" s="30"/>
    </row>
    <row r="59" spans="7:7">
      <c r="G59" s="30"/>
    </row>
    <row r="60" spans="7:7">
      <c r="G60" s="30"/>
    </row>
    <row r="61" spans="7:7">
      <c r="G61" s="30"/>
    </row>
    <row r="62" spans="7:7">
      <c r="G62" s="30"/>
    </row>
    <row r="63" spans="7:7">
      <c r="G63" s="30"/>
    </row>
    <row r="64" spans="7:7">
      <c r="G64" s="30"/>
    </row>
    <row r="65" spans="7:7">
      <c r="G65" s="30"/>
    </row>
    <row r="66" spans="7:7">
      <c r="G66" s="30"/>
    </row>
    <row r="67" spans="7:7">
      <c r="G67" s="30"/>
    </row>
    <row r="68" spans="7:7">
      <c r="G68" s="30"/>
    </row>
    <row r="69" spans="7:7">
      <c r="G69" s="30"/>
    </row>
    <row r="70" spans="7:7">
      <c r="G70" s="30"/>
    </row>
    <row r="71" spans="7:7">
      <c r="G71" s="30"/>
    </row>
    <row r="72" spans="7:7">
      <c r="G72" s="30"/>
    </row>
    <row r="73" spans="7:7">
      <c r="G73" s="30"/>
    </row>
    <row r="74" spans="7:7">
      <c r="G74" s="30"/>
    </row>
    <row r="75" spans="7:7">
      <c r="G75" s="30"/>
    </row>
    <row r="76" spans="7:7">
      <c r="G76" s="30"/>
    </row>
    <row r="77" spans="7:7">
      <c r="G77" s="30"/>
    </row>
    <row r="78" spans="7:7">
      <c r="G78" s="30"/>
    </row>
    <row r="79" spans="7:7">
      <c r="G79" s="30"/>
    </row>
    <row r="80" spans="7:7">
      <c r="G80" s="30"/>
    </row>
    <row r="81" spans="7:7">
      <c r="G81" s="30"/>
    </row>
    <row r="82" spans="7:7">
      <c r="G82" s="30"/>
    </row>
    <row r="83" spans="7:7">
      <c r="G83" s="30"/>
    </row>
    <row r="84" spans="7:7">
      <c r="G84" s="30"/>
    </row>
    <row r="85" spans="7:7">
      <c r="G85" s="30"/>
    </row>
    <row r="86" spans="7:7">
      <c r="G86" s="30"/>
    </row>
    <row r="87" spans="7:7">
      <c r="G87" s="30"/>
    </row>
    <row r="88" spans="7:7">
      <c r="G88" s="30"/>
    </row>
    <row r="89" spans="7:7">
      <c r="G89" s="30"/>
    </row>
    <row r="90" spans="7:7">
      <c r="G90" s="30"/>
    </row>
    <row r="91" spans="7:7">
      <c r="G91" s="30"/>
    </row>
    <row r="92" spans="7:7">
      <c r="G92" s="30"/>
    </row>
    <row r="93" spans="7:7">
      <c r="G93" s="30"/>
    </row>
    <row r="94" spans="7:7">
      <c r="G94" s="30"/>
    </row>
    <row r="95" spans="7:7">
      <c r="G95" s="30"/>
    </row>
    <row r="96" spans="7:7">
      <c r="G96" s="30"/>
    </row>
    <row r="97" spans="7:7">
      <c r="G97" s="30"/>
    </row>
    <row r="98" spans="7:7">
      <c r="G98" s="30"/>
    </row>
    <row r="99" spans="7:7">
      <c r="G99" s="30"/>
    </row>
    <row r="100" spans="7:7">
      <c r="G100" s="30"/>
    </row>
    <row r="101" spans="7:7">
      <c r="G101" s="30"/>
    </row>
    <row r="102" spans="7:7">
      <c r="G102" s="30"/>
    </row>
    <row r="103" spans="7:7">
      <c r="G103" s="30"/>
    </row>
    <row r="104" spans="7:7">
      <c r="G104" s="30"/>
    </row>
    <row r="105" spans="7:7">
      <c r="G105" s="30"/>
    </row>
    <row r="106" spans="7:7">
      <c r="G106" s="30"/>
    </row>
    <row r="107" spans="7:7">
      <c r="G107" s="30"/>
    </row>
    <row r="108" spans="7:7">
      <c r="G108" s="30"/>
    </row>
    <row r="109" spans="7:7">
      <c r="G109" s="30"/>
    </row>
    <row r="110" spans="7:7">
      <c r="G110" s="30"/>
    </row>
    <row r="111" spans="7:7">
      <c r="G111" s="30"/>
    </row>
    <row r="112" spans="7:7">
      <c r="G112" s="30"/>
    </row>
    <row r="113" spans="7:7">
      <c r="G113" s="30"/>
    </row>
    <row r="114" spans="7:7">
      <c r="G114" s="30"/>
    </row>
    <row r="115" spans="7:7">
      <c r="G115" s="30"/>
    </row>
    <row r="116" spans="7:7">
      <c r="G116" s="30"/>
    </row>
    <row r="117" spans="7:7">
      <c r="G117" s="30"/>
    </row>
    <row r="118" spans="7:7">
      <c r="G118" s="30"/>
    </row>
    <row r="119" spans="7:7">
      <c r="G119" s="30"/>
    </row>
    <row r="120" spans="7:7">
      <c r="G120" s="30"/>
    </row>
    <row r="121" spans="7:7">
      <c r="G121" s="30"/>
    </row>
    <row r="122" spans="7:7">
      <c r="G122" s="30"/>
    </row>
    <row r="123" spans="7:7">
      <c r="G123" s="30"/>
    </row>
    <row r="124" spans="7:7">
      <c r="G124" s="30"/>
    </row>
    <row r="125" spans="7:7">
      <c r="G125" s="30"/>
    </row>
    <row r="126" spans="7:7">
      <c r="G126" s="30"/>
    </row>
  </sheetData>
  <mergeCells count="9">
    <mergeCell ref="E9:E19"/>
    <mergeCell ref="A7:G7"/>
    <mergeCell ref="A1:Q1"/>
    <mergeCell ref="A2:Q2"/>
    <mergeCell ref="A3:Q3"/>
    <mergeCell ref="C6:Q6"/>
    <mergeCell ref="K7:M7"/>
    <mergeCell ref="A5:Q5"/>
    <mergeCell ref="O7:Q7"/>
  </mergeCells>
  <pageMargins left="0.39" right="0.39" top="0.39" bottom="0.39" header="0" footer="0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M16"/>
  <sheetViews>
    <sheetView rightToLeft="1" view="pageBreakPreview" zoomScaleNormal="100" zoomScaleSheetLayoutView="100" workbookViewId="0">
      <selection activeCell="B15" sqref="B15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customWidth="1"/>
    <col min="9" max="9" width="1.28515625" customWidth="1"/>
    <col min="10" max="10" width="15.140625" customWidth="1"/>
    <col min="11" max="11" width="0.28515625" customWidth="1"/>
  </cols>
  <sheetData>
    <row r="1" spans="1:13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3" ht="21.75" customHeight="1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</row>
    <row r="3" spans="1:13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3" ht="14.45" customHeight="1"/>
    <row r="5" spans="1:13" ht="29.1" customHeight="1">
      <c r="A5" s="67" t="s">
        <v>117</v>
      </c>
      <c r="B5" s="67"/>
      <c r="C5" s="67"/>
      <c r="D5" s="67"/>
      <c r="E5" s="67"/>
      <c r="F5" s="67"/>
      <c r="G5" s="67"/>
      <c r="H5" s="67"/>
      <c r="I5" s="67"/>
      <c r="J5" s="67"/>
    </row>
    <row r="6" spans="1:13" ht="14.45" customHeight="1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3" ht="36" customHeight="1">
      <c r="A7" s="69" t="s">
        <v>43</v>
      </c>
      <c r="B7" s="69"/>
      <c r="C7" s="15"/>
      <c r="D7" s="3" t="s">
        <v>44</v>
      </c>
      <c r="E7" s="15"/>
      <c r="F7" s="3" t="s">
        <v>33</v>
      </c>
      <c r="G7" s="15"/>
      <c r="H7" s="63" t="s">
        <v>45</v>
      </c>
      <c r="I7" s="64"/>
      <c r="J7" s="63" t="s">
        <v>46</v>
      </c>
    </row>
    <row r="8" spans="1:13" ht="24.75" customHeight="1">
      <c r="A8" s="78" t="s">
        <v>47</v>
      </c>
      <c r="B8" s="78"/>
      <c r="C8" s="15"/>
      <c r="D8" s="55" t="s">
        <v>162</v>
      </c>
      <c r="E8" s="15"/>
      <c r="F8" s="39">
        <f>'درآمد سرمایه گذاری در سهام'!J11</f>
        <v>-106206979098</v>
      </c>
      <c r="G8" s="15"/>
      <c r="H8" s="56"/>
      <c r="I8" s="15"/>
      <c r="J8" s="56"/>
      <c r="M8" s="54"/>
    </row>
    <row r="9" spans="1:13" ht="24.75" customHeight="1">
      <c r="A9" s="77" t="s">
        <v>48</v>
      </c>
      <c r="B9" s="77"/>
      <c r="C9" s="15"/>
      <c r="D9" s="20" t="s">
        <v>49</v>
      </c>
      <c r="E9" s="15"/>
      <c r="F9" s="40">
        <f>'درآمد سرمایه گذاری در صندوق'!H20</f>
        <v>-1113713822</v>
      </c>
      <c r="G9" s="15"/>
      <c r="H9" s="57"/>
      <c r="I9" s="15"/>
      <c r="J9" s="57"/>
      <c r="M9" s="54"/>
    </row>
    <row r="10" spans="1:13" ht="24.75" customHeight="1">
      <c r="A10" s="77" t="s">
        <v>50</v>
      </c>
      <c r="B10" s="77"/>
      <c r="C10" s="15"/>
      <c r="D10" s="20" t="s">
        <v>163</v>
      </c>
      <c r="E10" s="15"/>
      <c r="F10" s="21">
        <f>'درآمد سپرده بانکی'!D20</f>
        <v>758650904</v>
      </c>
      <c r="G10" s="15"/>
      <c r="H10" s="57"/>
      <c r="I10" s="15"/>
      <c r="J10" s="22"/>
      <c r="M10" s="54"/>
    </row>
    <row r="11" spans="1:13" ht="24.75" customHeight="1">
      <c r="A11" s="77" t="s">
        <v>51</v>
      </c>
      <c r="B11" s="77"/>
      <c r="C11" s="15"/>
      <c r="D11" s="20" t="s">
        <v>164</v>
      </c>
      <c r="E11" s="15"/>
      <c r="F11" s="23">
        <f>'سایر درآمدها'!F11</f>
        <v>87480644</v>
      </c>
      <c r="G11" s="15"/>
      <c r="H11" s="58"/>
      <c r="I11" s="15"/>
      <c r="J11" s="24"/>
      <c r="M11" s="54"/>
    </row>
    <row r="12" spans="1:13" ht="24.75" customHeight="1" thickBot="1">
      <c r="A12" s="80" t="s">
        <v>17</v>
      </c>
      <c r="B12" s="80"/>
      <c r="C12" s="15"/>
      <c r="D12" s="21"/>
      <c r="E12" s="15"/>
      <c r="F12" s="42">
        <f>SUM(F8:F11)</f>
        <v>-106474561372</v>
      </c>
      <c r="G12" s="15"/>
      <c r="H12" s="25"/>
      <c r="I12" s="15"/>
      <c r="J12" s="59"/>
      <c r="M12" s="54"/>
    </row>
    <row r="13" spans="1:13" ht="13.5" thickTop="1"/>
    <row r="16" spans="1:13" ht="18.75">
      <c r="H16" s="21"/>
    </row>
  </sheetData>
  <mergeCells count="10">
    <mergeCell ref="A1:J1"/>
    <mergeCell ref="A2:J2"/>
    <mergeCell ref="A3:J3"/>
    <mergeCell ref="A7:B7"/>
    <mergeCell ref="A12:B12"/>
    <mergeCell ref="A5:J5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A1:V16"/>
  <sheetViews>
    <sheetView rightToLeft="1" view="pageBreakPreview" zoomScaleNormal="100" zoomScaleSheetLayoutView="100" workbookViewId="0">
      <selection activeCell="B13" sqref="B13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.7109375" bestFit="1" customWidth="1"/>
    <col min="7" max="7" width="1.28515625" customWidth="1"/>
    <col min="8" max="8" width="17" customWidth="1"/>
    <col min="9" max="9" width="1.28515625" customWidth="1"/>
    <col min="10" max="10" width="19.5703125" bestFit="1" customWidth="1"/>
    <col min="11" max="11" width="1.28515625" customWidth="1"/>
    <col min="12" max="12" width="13.5703125" customWidth="1"/>
    <col min="13" max="13" width="1.28515625" customWidth="1"/>
    <col min="14" max="14" width="14.7109375" bestFit="1" customWidth="1"/>
    <col min="15" max="15" width="1.28515625" customWidth="1"/>
    <col min="16" max="16" width="14.7109375" bestFit="1" customWidth="1"/>
    <col min="17" max="17" width="1.28515625" customWidth="1"/>
    <col min="18" max="18" width="14.85546875" bestFit="1" customWidth="1"/>
    <col min="19" max="19" width="1.28515625" customWidth="1"/>
    <col min="20" max="20" width="15" bestFit="1" customWidth="1"/>
    <col min="21" max="21" width="1.28515625" customWidth="1"/>
    <col min="22" max="22" width="12.42578125" customWidth="1"/>
    <col min="23" max="23" width="0.28515625" customWidth="1"/>
  </cols>
  <sheetData>
    <row r="1" spans="1:22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21.75" customHeight="1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14.45" customHeight="1"/>
    <row r="5" spans="1:22" ht="24.75" customHeight="1">
      <c r="A5" s="67" t="s">
        <v>121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ht="24.75" customHeight="1">
      <c r="A6" s="15"/>
      <c r="B6" s="15"/>
      <c r="C6" s="15"/>
      <c r="D6" s="69" t="s">
        <v>118</v>
      </c>
      <c r="E6" s="69"/>
      <c r="F6" s="69"/>
      <c r="G6" s="73"/>
      <c r="H6" s="73"/>
      <c r="I6" s="69"/>
      <c r="J6" s="69"/>
      <c r="K6" s="69"/>
      <c r="L6" s="69"/>
      <c r="M6" s="15"/>
      <c r="N6" s="69" t="s">
        <v>119</v>
      </c>
      <c r="O6" s="69"/>
      <c r="P6" s="69"/>
      <c r="Q6" s="69"/>
      <c r="R6" s="69"/>
      <c r="S6" s="69"/>
      <c r="T6" s="69"/>
      <c r="U6" s="69"/>
      <c r="V6" s="69"/>
    </row>
    <row r="7" spans="1:22" ht="24.75" customHeight="1">
      <c r="A7" s="15"/>
      <c r="B7" s="15"/>
      <c r="C7" s="15"/>
      <c r="D7" s="4" t="s">
        <v>55</v>
      </c>
      <c r="E7" s="45"/>
      <c r="F7" s="3" t="s">
        <v>54</v>
      </c>
      <c r="G7" s="13"/>
      <c r="H7" s="3" t="s">
        <v>53</v>
      </c>
      <c r="I7" s="16"/>
      <c r="J7" s="76" t="s">
        <v>17</v>
      </c>
      <c r="K7" s="76"/>
      <c r="L7" s="76"/>
      <c r="M7" s="15"/>
      <c r="N7" s="28" t="s">
        <v>55</v>
      </c>
      <c r="O7" s="16"/>
      <c r="P7" s="28" t="s">
        <v>54</v>
      </c>
      <c r="Q7" s="16"/>
      <c r="R7" s="3" t="s">
        <v>53</v>
      </c>
      <c r="S7" s="16"/>
      <c r="T7" s="76" t="s">
        <v>17</v>
      </c>
      <c r="U7" s="76"/>
      <c r="V7" s="76"/>
    </row>
    <row r="8" spans="1:22" ht="36" customHeight="1">
      <c r="A8" s="69" t="s">
        <v>52</v>
      </c>
      <c r="B8" s="69"/>
      <c r="C8" s="15"/>
      <c r="D8" s="4" t="s">
        <v>123</v>
      </c>
      <c r="E8" s="15"/>
      <c r="F8" s="3" t="s">
        <v>122</v>
      </c>
      <c r="G8" s="13"/>
      <c r="H8" s="3" t="s">
        <v>161</v>
      </c>
      <c r="I8" s="15"/>
      <c r="J8" s="4" t="s">
        <v>33</v>
      </c>
      <c r="K8" s="16"/>
      <c r="L8" s="6" t="s">
        <v>45</v>
      </c>
      <c r="M8" s="15"/>
      <c r="N8" s="28" t="s">
        <v>123</v>
      </c>
      <c r="O8" s="15"/>
      <c r="P8" s="28" t="s">
        <v>122</v>
      </c>
      <c r="Q8" s="15"/>
      <c r="R8" s="3" t="s">
        <v>161</v>
      </c>
      <c r="S8" s="15"/>
      <c r="T8" s="4" t="s">
        <v>33</v>
      </c>
      <c r="U8" s="16"/>
      <c r="V8" s="6" t="s">
        <v>45</v>
      </c>
    </row>
    <row r="9" spans="1:22" ht="24.75" customHeight="1">
      <c r="A9" s="78" t="s">
        <v>16</v>
      </c>
      <c r="B9" s="78"/>
      <c r="C9" s="15"/>
      <c r="D9" s="39">
        <f>'درآمد ناشی از فروش'!I15</f>
        <v>0</v>
      </c>
      <c r="E9" s="15"/>
      <c r="F9" s="39">
        <f>'درآمد ناشی از تغییر قیمت اوراق'!I9</f>
        <v>-77555993564</v>
      </c>
      <c r="G9" s="21"/>
      <c r="H9" s="18">
        <f>'درآمد سود سهام'!M8</f>
        <v>4448317359</v>
      </c>
      <c r="I9" s="15"/>
      <c r="J9" s="39">
        <f>D9+F9+H9</f>
        <v>-73107676205</v>
      </c>
      <c r="K9" s="15"/>
      <c r="L9" s="19">
        <f>(J9/درآمدها!F$12)*100</f>
        <v>68.66210601194868</v>
      </c>
      <c r="M9" s="15"/>
      <c r="N9" s="18">
        <f>'درآمد ناشی از فروش'!Q15</f>
        <v>5878940060</v>
      </c>
      <c r="O9" s="15"/>
      <c r="P9" s="18">
        <f>'درآمد ناشی از تغییر قیمت اوراق'!Q9</f>
        <v>1826753884</v>
      </c>
      <c r="Q9" s="15"/>
      <c r="R9" s="18">
        <f>'درآمد سود سهام'!S8</f>
        <v>4448317359</v>
      </c>
      <c r="S9" s="15"/>
      <c r="T9" s="18">
        <f>R9+P9+N9</f>
        <v>12154011303</v>
      </c>
      <c r="U9" s="15"/>
      <c r="V9" s="19">
        <v>10.24</v>
      </c>
    </row>
    <row r="10" spans="1:22" ht="24.75" customHeight="1">
      <c r="A10" s="77" t="s">
        <v>15</v>
      </c>
      <c r="B10" s="77"/>
      <c r="C10" s="15"/>
      <c r="D10" s="41">
        <f>'درآمد ناشی از فروش'!I17</f>
        <v>0</v>
      </c>
      <c r="E10" s="15"/>
      <c r="F10" s="41">
        <f>'درآمد ناشی از تغییر قیمت اوراق'!I13</f>
        <v>-36796606336</v>
      </c>
      <c r="G10" s="21"/>
      <c r="H10" s="23">
        <f>'درآمد سود سهام'!M9</f>
        <v>3697303443</v>
      </c>
      <c r="I10" s="15"/>
      <c r="J10" s="39">
        <f t="shared" ref="J10" si="0">D10+F10+H10</f>
        <v>-33099302893</v>
      </c>
      <c r="K10" s="15"/>
      <c r="L10" s="24">
        <f>(J10/درآمدها!F$12)*100</f>
        <v>31.086582998316292</v>
      </c>
      <c r="M10" s="15"/>
      <c r="N10" s="23">
        <f>'درآمد ناشی از فروش'!Q17</f>
        <v>6411857904</v>
      </c>
      <c r="O10" s="15"/>
      <c r="P10" s="23">
        <f>'درآمد ناشی از تغییر قیمت اوراق'!Q13</f>
        <v>44412924475</v>
      </c>
      <c r="Q10" s="15"/>
      <c r="R10" s="21">
        <f>'درآمد سود سهام'!S9</f>
        <v>3697303443</v>
      </c>
      <c r="S10" s="15"/>
      <c r="T10" s="23">
        <f>R10+P10+N10</f>
        <v>54522085822</v>
      </c>
      <c r="U10" s="15"/>
      <c r="V10" s="24">
        <v>45.92</v>
      </c>
    </row>
    <row r="11" spans="1:22" ht="24.75" customHeight="1" thickBot="1">
      <c r="A11" s="68" t="s">
        <v>17</v>
      </c>
      <c r="B11" s="68"/>
      <c r="C11" s="15"/>
      <c r="D11" s="42">
        <f>SUM(D9:D10)</f>
        <v>0</v>
      </c>
      <c r="E11" s="15"/>
      <c r="F11" s="42">
        <f>SUM(F9:F10)</f>
        <v>-114352599900</v>
      </c>
      <c r="G11" s="21"/>
      <c r="H11" s="25">
        <f>SUM(H9:H10)</f>
        <v>8145620802</v>
      </c>
      <c r="I11" s="15"/>
      <c r="J11" s="42">
        <f>SUM(J9:J10)</f>
        <v>-106206979098</v>
      </c>
      <c r="K11" s="15"/>
      <c r="L11" s="26">
        <f>SUM(L9:L10)</f>
        <v>99.748689010264968</v>
      </c>
      <c r="M11" s="15"/>
      <c r="N11" s="25">
        <f>SUM(N9:N10)</f>
        <v>12290797964</v>
      </c>
      <c r="O11" s="15"/>
      <c r="P11" s="25">
        <f>SUM(P9:P10)</f>
        <v>46239678359</v>
      </c>
      <c r="Q11" s="15"/>
      <c r="R11" s="25">
        <f>SUM(R9:R10)</f>
        <v>8145620802</v>
      </c>
      <c r="S11" s="15"/>
      <c r="T11" s="25">
        <f>SUM(T9:T10)</f>
        <v>66676097125</v>
      </c>
      <c r="U11" s="15"/>
      <c r="V11" s="26">
        <f>SUM(V9:V10)</f>
        <v>56.160000000000004</v>
      </c>
    </row>
    <row r="12" spans="1:22" ht="13.5" thickTop="1"/>
    <row r="13" spans="1:22">
      <c r="T13" s="30"/>
    </row>
    <row r="14" spans="1:22">
      <c r="F14" s="31"/>
      <c r="R14" s="30"/>
      <c r="T14" s="30"/>
    </row>
    <row r="15" spans="1:22">
      <c r="F15" s="31"/>
      <c r="J15" s="31"/>
      <c r="R15" s="30"/>
      <c r="T15" s="30"/>
    </row>
    <row r="16" spans="1:22">
      <c r="R16" s="30"/>
      <c r="T16" s="30"/>
    </row>
  </sheetData>
  <mergeCells count="12">
    <mergeCell ref="A10:B10"/>
    <mergeCell ref="A11:B11"/>
    <mergeCell ref="J7:L7"/>
    <mergeCell ref="T7:V7"/>
    <mergeCell ref="A8:B8"/>
    <mergeCell ref="A9:B9"/>
    <mergeCell ref="A1:V1"/>
    <mergeCell ref="A2:V2"/>
    <mergeCell ref="A3:V3"/>
    <mergeCell ref="D6:L6"/>
    <mergeCell ref="N6:V6"/>
    <mergeCell ref="A5:V5"/>
  </mergeCells>
  <pageMargins left="0.39" right="0.39" top="0.39" bottom="0.39" header="0" footer="0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A1:U23"/>
  <sheetViews>
    <sheetView rightToLeft="1" view="pageBreakPreview" zoomScaleNormal="100" zoomScaleSheetLayoutView="100" workbookViewId="0">
      <selection activeCell="B21" sqref="B21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5.42578125" bestFit="1" customWidth="1"/>
    <col min="5" max="5" width="1.28515625" customWidth="1"/>
    <col min="6" max="6" width="15.140625" bestFit="1" customWidth="1"/>
    <col min="7" max="7" width="1.28515625" customWidth="1"/>
    <col min="8" max="8" width="15.28515625" bestFit="1" customWidth="1"/>
    <col min="9" max="9" width="1.28515625" customWidth="1"/>
    <col min="10" max="10" width="12.5703125" customWidth="1"/>
    <col min="11" max="11" width="1.28515625" customWidth="1"/>
    <col min="12" max="12" width="14.85546875" bestFit="1" customWidth="1"/>
    <col min="13" max="13" width="1.28515625" customWidth="1"/>
    <col min="14" max="14" width="15" bestFit="1" customWidth="1"/>
    <col min="15" max="15" width="1.28515625" customWidth="1"/>
    <col min="16" max="16" width="15" bestFit="1" customWidth="1"/>
    <col min="17" max="17" width="1.28515625" customWidth="1"/>
    <col min="18" max="18" width="10.5703125" customWidth="1"/>
    <col min="19" max="19" width="0.28515625" customWidth="1"/>
    <col min="20" max="20" width="14.42578125" bestFit="1" customWidth="1"/>
  </cols>
  <sheetData>
    <row r="1" spans="1:21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21" ht="21.75" customHeight="1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1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21" ht="14.45" customHeight="1"/>
    <row r="5" spans="1:21" ht="20.45" customHeight="1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1" ht="24.75" customHeight="1">
      <c r="A6" s="15"/>
      <c r="B6" s="15"/>
      <c r="C6" s="15"/>
      <c r="D6" s="73" t="s">
        <v>118</v>
      </c>
      <c r="E6" s="73"/>
      <c r="F6" s="73"/>
      <c r="G6" s="73"/>
      <c r="H6" s="73"/>
      <c r="I6" s="73"/>
      <c r="J6" s="73"/>
      <c r="K6" s="15"/>
      <c r="L6" s="73" t="s">
        <v>119</v>
      </c>
      <c r="M6" s="73"/>
      <c r="N6" s="73"/>
      <c r="O6" s="73"/>
      <c r="P6" s="73"/>
      <c r="Q6" s="73"/>
      <c r="R6" s="73"/>
    </row>
    <row r="7" spans="1:21" ht="24.75" customHeight="1">
      <c r="A7" s="68" t="s">
        <v>21</v>
      </c>
      <c r="B7" s="68"/>
      <c r="C7" s="15"/>
      <c r="D7" s="3" t="s">
        <v>55</v>
      </c>
      <c r="E7" s="16"/>
      <c r="F7" s="3" t="s">
        <v>54</v>
      </c>
      <c r="G7" s="16"/>
      <c r="H7" s="76" t="s">
        <v>17</v>
      </c>
      <c r="I7" s="76"/>
      <c r="J7" s="76"/>
      <c r="K7" s="15"/>
      <c r="L7" s="3" t="s">
        <v>55</v>
      </c>
      <c r="M7" s="16"/>
      <c r="N7" s="46" t="s">
        <v>54</v>
      </c>
      <c r="O7" s="16"/>
      <c r="P7" s="76" t="s">
        <v>17</v>
      </c>
      <c r="Q7" s="76"/>
      <c r="R7" s="76"/>
    </row>
    <row r="8" spans="1:21" ht="39" customHeight="1">
      <c r="A8" s="73"/>
      <c r="B8" s="73"/>
      <c r="C8" s="15"/>
      <c r="D8" s="28" t="s">
        <v>123</v>
      </c>
      <c r="E8" s="15"/>
      <c r="F8" s="28" t="s">
        <v>122</v>
      </c>
      <c r="G8" s="15"/>
      <c r="H8" s="4" t="s">
        <v>33</v>
      </c>
      <c r="I8" s="16"/>
      <c r="J8" s="6" t="s">
        <v>45</v>
      </c>
      <c r="K8" s="15"/>
      <c r="L8" s="28" t="s">
        <v>123</v>
      </c>
      <c r="M8" s="15"/>
      <c r="N8" s="28" t="s">
        <v>160</v>
      </c>
      <c r="O8" s="15"/>
      <c r="P8" s="4" t="s">
        <v>33</v>
      </c>
      <c r="Q8" s="16"/>
      <c r="R8" s="6" t="s">
        <v>45</v>
      </c>
    </row>
    <row r="9" spans="1:21" ht="24.75" customHeight="1">
      <c r="A9" s="78" t="s">
        <v>166</v>
      </c>
      <c r="B9" s="78"/>
      <c r="C9" s="15"/>
      <c r="D9" s="39">
        <f>'درآمد ناشی از فروش'!I8</f>
        <v>-2783114621</v>
      </c>
      <c r="E9" s="15"/>
      <c r="F9" s="18">
        <f>'درآمد ناشی از تغییر قیمت اوراق'!I8</f>
        <v>316148662</v>
      </c>
      <c r="G9" s="15"/>
      <c r="H9" s="39">
        <f t="shared" ref="H9:H19" si="0">F9+D9</f>
        <v>-2466965959</v>
      </c>
      <c r="I9" s="15"/>
      <c r="J9" s="19">
        <f>(H9/درآمدها!F$12)*100</f>
        <v>2.3169533898157448</v>
      </c>
      <c r="K9" s="15"/>
      <c r="L9" s="18">
        <f>'درآمد ناشی از فروش'!Q8</f>
        <v>8892227573</v>
      </c>
      <c r="M9" s="15"/>
      <c r="N9" s="39">
        <f>'درآمد ناشی از تغییر قیمت اوراق'!Q8</f>
        <v>-1430851324</v>
      </c>
      <c r="O9" s="15"/>
      <c r="P9" s="18">
        <f t="shared" ref="P9:P19" si="1">N9+L9</f>
        <v>7461376249</v>
      </c>
      <c r="Q9" s="15"/>
      <c r="R9" s="19">
        <v>6.28</v>
      </c>
      <c r="U9" s="30"/>
    </row>
    <row r="10" spans="1:21" ht="24.75" customHeight="1">
      <c r="A10" s="77" t="s">
        <v>167</v>
      </c>
      <c r="B10" s="77"/>
      <c r="C10" s="15"/>
      <c r="D10" s="21">
        <f>'درآمد ناشی از فروش'!I9</f>
        <v>128653641</v>
      </c>
      <c r="E10" s="15"/>
      <c r="F10" s="21">
        <f>'درآمد ناشی از تغییر قیمت اوراق'!I11</f>
        <v>17965616</v>
      </c>
      <c r="G10" s="15"/>
      <c r="H10" s="21">
        <f t="shared" si="0"/>
        <v>146619257</v>
      </c>
      <c r="I10" s="15"/>
      <c r="J10" s="57">
        <f>(H10/درآمدها!F$12)*100</f>
        <v>-0.13770355577023022</v>
      </c>
      <c r="K10" s="15"/>
      <c r="L10" s="21">
        <f>'درآمد ناشی از فروش'!Q9</f>
        <v>672733825</v>
      </c>
      <c r="M10" s="15"/>
      <c r="N10" s="21">
        <f>'درآمد ناشی از تغییر قیمت اوراق'!Q11</f>
        <v>263490006</v>
      </c>
      <c r="O10" s="15"/>
      <c r="P10" s="21">
        <f t="shared" si="1"/>
        <v>936223831</v>
      </c>
      <c r="Q10" s="15"/>
      <c r="R10" s="22">
        <v>0.79</v>
      </c>
      <c r="U10" s="30"/>
    </row>
    <row r="11" spans="1:21" ht="24.75" customHeight="1">
      <c r="A11" s="77" t="s">
        <v>168</v>
      </c>
      <c r="B11" s="77"/>
      <c r="C11" s="15"/>
      <c r="D11" s="21">
        <f>'درآمد ناشی از فروش'!I10</f>
        <v>1109307279</v>
      </c>
      <c r="E11" s="15"/>
      <c r="F11" s="40">
        <f>'درآمد ناشی از تغییر قیمت اوراق'!I12</f>
        <v>-117559907</v>
      </c>
      <c r="G11" s="15"/>
      <c r="H11" s="21">
        <f t="shared" si="0"/>
        <v>991747372</v>
      </c>
      <c r="I11" s="15"/>
      <c r="J11" s="57">
        <f>(H11/درآمدها!F$12)*100</f>
        <v>-0.93144067392307972</v>
      </c>
      <c r="K11" s="15"/>
      <c r="L11" s="21">
        <f>'درآمد ناشی از فروش'!Q10</f>
        <v>4425702347</v>
      </c>
      <c r="M11" s="15"/>
      <c r="N11" s="21">
        <f>'درآمد ناشی از تغییر قیمت اوراق'!Q12</f>
        <v>193388421</v>
      </c>
      <c r="O11" s="15"/>
      <c r="P11" s="21">
        <f t="shared" si="1"/>
        <v>4619090768</v>
      </c>
      <c r="Q11" s="15"/>
      <c r="R11" s="22">
        <v>3.89</v>
      </c>
      <c r="U11" s="30"/>
    </row>
    <row r="12" spans="1:21" ht="24.75" customHeight="1">
      <c r="A12" s="77" t="s">
        <v>169</v>
      </c>
      <c r="B12" s="77"/>
      <c r="C12" s="15"/>
      <c r="D12" s="40">
        <f>'درآمد ناشی از فروش'!I11</f>
        <v>-1272412612</v>
      </c>
      <c r="E12" s="15"/>
      <c r="F12" s="21">
        <f>'درآمد ناشی از تغییر قیمت اوراق'!I15</f>
        <v>1148997363</v>
      </c>
      <c r="G12" s="15"/>
      <c r="H12" s="40">
        <f t="shared" si="0"/>
        <v>-123415249</v>
      </c>
      <c r="I12" s="15"/>
      <c r="J12" s="22">
        <f>(H12/درآمدها!F$12)*100</f>
        <v>0.11591054934597265</v>
      </c>
      <c r="K12" s="15"/>
      <c r="L12" s="21">
        <f>'درآمد ناشی از فروش'!Q11</f>
        <v>880626957</v>
      </c>
      <c r="M12" s="15"/>
      <c r="N12" s="40">
        <f>'درآمد ناشی از تغییر قیمت اوراق'!Q15</f>
        <v>-1381269</v>
      </c>
      <c r="O12" s="15"/>
      <c r="P12" s="21">
        <f t="shared" si="1"/>
        <v>879245688</v>
      </c>
      <c r="Q12" s="15"/>
      <c r="R12" s="22">
        <v>0.74</v>
      </c>
      <c r="U12" s="30"/>
    </row>
    <row r="13" spans="1:21" ht="24.75" customHeight="1">
      <c r="A13" s="77" t="s">
        <v>170</v>
      </c>
      <c r="B13" s="77"/>
      <c r="C13" s="15"/>
      <c r="D13" s="21">
        <f>'درآمد ناشی از فروش'!I12</f>
        <v>2445706614</v>
      </c>
      <c r="E13" s="15"/>
      <c r="F13" s="21">
        <f>'درآمد ناشی از تغییر قیمت اوراق'!I16</f>
        <v>166375384</v>
      </c>
      <c r="G13" s="15"/>
      <c r="H13" s="21">
        <f t="shared" si="0"/>
        <v>2612081998</v>
      </c>
      <c r="I13" s="15"/>
      <c r="J13" s="57">
        <f>(H13/درآمدها!F$12)*100</f>
        <v>-2.453245136060179</v>
      </c>
      <c r="K13" s="15"/>
      <c r="L13" s="21">
        <f>'درآمد ناشی از فروش'!Q12</f>
        <v>21895038802</v>
      </c>
      <c r="M13" s="15"/>
      <c r="N13" s="21">
        <f>'درآمد ناشی از تغییر قیمت اوراق'!Q16</f>
        <v>211681399</v>
      </c>
      <c r="O13" s="15"/>
      <c r="P13" s="21">
        <f t="shared" si="1"/>
        <v>22106720201</v>
      </c>
      <c r="Q13" s="15"/>
      <c r="R13" s="22">
        <v>18.62</v>
      </c>
      <c r="U13" s="30"/>
    </row>
    <row r="14" spans="1:21" ht="24.75" customHeight="1">
      <c r="A14" s="77" t="s">
        <v>171</v>
      </c>
      <c r="B14" s="77"/>
      <c r="C14" s="15"/>
      <c r="D14" s="40">
        <f>'درآمد ناشی از فروش'!I13</f>
        <v>-4436993968</v>
      </c>
      <c r="E14" s="15"/>
      <c r="F14" s="21">
        <f>'درآمد ناشی از تغییر قیمت اوراق'!I17</f>
        <v>2084178311</v>
      </c>
      <c r="G14" s="15"/>
      <c r="H14" s="40">
        <f t="shared" si="0"/>
        <v>-2352815657</v>
      </c>
      <c r="I14" s="15"/>
      <c r="J14" s="22">
        <f>(H14/درآمدها!F$12)*100</f>
        <v>2.2097443996784838</v>
      </c>
      <c r="K14" s="15"/>
      <c r="L14" s="21">
        <f>'درآمد ناشی از فروش'!Q13</f>
        <v>5029374788</v>
      </c>
      <c r="M14" s="15"/>
      <c r="N14" s="21">
        <f>'درآمد ناشی از تغییر قیمت اوراق'!Q17</f>
        <v>302926426</v>
      </c>
      <c r="O14" s="15"/>
      <c r="P14" s="21">
        <f t="shared" si="1"/>
        <v>5332301214</v>
      </c>
      <c r="Q14" s="15"/>
      <c r="R14" s="22">
        <v>4.49</v>
      </c>
      <c r="U14" s="30"/>
    </row>
    <row r="15" spans="1:21" ht="24.75" customHeight="1">
      <c r="A15" s="77" t="s">
        <v>58</v>
      </c>
      <c r="B15" s="77"/>
      <c r="C15" s="15"/>
      <c r="D15" s="21">
        <f>'درآمد ناشی از فروش'!I14</f>
        <v>0</v>
      </c>
      <c r="E15" s="15"/>
      <c r="F15" s="21">
        <v>0</v>
      </c>
      <c r="G15" s="15"/>
      <c r="H15" s="21">
        <f t="shared" si="0"/>
        <v>0</v>
      </c>
      <c r="I15" s="15"/>
      <c r="J15" s="22">
        <f>(H15/درآمدها!F$12)*100</f>
        <v>0</v>
      </c>
      <c r="K15" s="15"/>
      <c r="L15" s="21">
        <f>'درآمد ناشی از فروش'!Q14</f>
        <v>187815590</v>
      </c>
      <c r="M15" s="15"/>
      <c r="N15" s="21">
        <v>0</v>
      </c>
      <c r="O15" s="15"/>
      <c r="P15" s="21">
        <f t="shared" si="1"/>
        <v>187815590</v>
      </c>
      <c r="Q15" s="15"/>
      <c r="R15" s="22">
        <v>0.16</v>
      </c>
      <c r="U15" s="30"/>
    </row>
    <row r="16" spans="1:21" ht="24.75" customHeight="1">
      <c r="A16" s="77" t="s">
        <v>172</v>
      </c>
      <c r="B16" s="77"/>
      <c r="C16" s="15"/>
      <c r="D16" s="21">
        <f>'درآمد ناشی از فروش'!I16</f>
        <v>0</v>
      </c>
      <c r="E16" s="15"/>
      <c r="F16" s="21">
        <v>0</v>
      </c>
      <c r="G16" s="15"/>
      <c r="H16" s="21">
        <f t="shared" si="0"/>
        <v>0</v>
      </c>
      <c r="I16" s="15"/>
      <c r="J16" s="22">
        <f>(H16/درآمدها!F$12)*100</f>
        <v>0</v>
      </c>
      <c r="K16" s="15"/>
      <c r="L16" s="21">
        <f>'درآمد ناشی از فروش'!Q16</f>
        <v>257611131</v>
      </c>
      <c r="M16" s="15"/>
      <c r="N16" s="21">
        <v>0</v>
      </c>
      <c r="O16" s="15"/>
      <c r="P16" s="21">
        <f t="shared" si="1"/>
        <v>257611131</v>
      </c>
      <c r="Q16" s="15"/>
      <c r="R16" s="22">
        <v>0.22</v>
      </c>
      <c r="U16" s="30"/>
    </row>
    <row r="17" spans="1:21" ht="24.75" customHeight="1">
      <c r="A17" s="77" t="s">
        <v>59</v>
      </c>
      <c r="B17" s="77"/>
      <c r="C17" s="15"/>
      <c r="D17" s="21">
        <f>'درآمد ناشی از فروش'!I18</f>
        <v>0</v>
      </c>
      <c r="E17" s="15"/>
      <c r="F17" s="21">
        <v>0</v>
      </c>
      <c r="G17" s="15"/>
      <c r="H17" s="21">
        <f t="shared" si="0"/>
        <v>0</v>
      </c>
      <c r="I17" s="15"/>
      <c r="J17" s="22">
        <f>(H17/درآمدها!F$12)*100</f>
        <v>0</v>
      </c>
      <c r="K17" s="15"/>
      <c r="L17" s="21">
        <f>'درآمد ناشی از فروش'!Q18</f>
        <v>16301068</v>
      </c>
      <c r="M17" s="15"/>
      <c r="N17" s="21">
        <v>0</v>
      </c>
      <c r="O17" s="15"/>
      <c r="P17" s="21">
        <f t="shared" si="1"/>
        <v>16301068</v>
      </c>
      <c r="Q17" s="15"/>
      <c r="R17" s="22">
        <v>0.01</v>
      </c>
      <c r="U17" s="30"/>
    </row>
    <row r="18" spans="1:21" ht="24.75" customHeight="1">
      <c r="A18" s="77" t="s">
        <v>165</v>
      </c>
      <c r="B18" s="77"/>
      <c r="C18" s="15"/>
      <c r="D18" s="21">
        <v>0</v>
      </c>
      <c r="E18" s="15"/>
      <c r="F18" s="21">
        <f>'درآمد ناشی از تغییر قیمت اوراق'!I10</f>
        <v>397</v>
      </c>
      <c r="G18" s="15"/>
      <c r="H18" s="21">
        <f t="shared" si="0"/>
        <v>397</v>
      </c>
      <c r="I18" s="15"/>
      <c r="J18" s="22">
        <f>(H18/درآمدها!F$12)*100</f>
        <v>-3.728590142888351E-7</v>
      </c>
      <c r="K18" s="15"/>
      <c r="L18" s="21">
        <v>0</v>
      </c>
      <c r="M18" s="15"/>
      <c r="N18" s="21">
        <f>'درآمد ناشی از تغییر قیمت اوراق'!Q10</f>
        <v>2823</v>
      </c>
      <c r="O18" s="15"/>
      <c r="P18" s="21">
        <f t="shared" si="1"/>
        <v>2823</v>
      </c>
      <c r="Q18" s="15"/>
      <c r="R18" s="22">
        <v>0</v>
      </c>
      <c r="U18" s="30"/>
    </row>
    <row r="19" spans="1:21" ht="24.75" customHeight="1">
      <c r="A19" s="77" t="s">
        <v>29</v>
      </c>
      <c r="B19" s="77"/>
      <c r="C19" s="15"/>
      <c r="D19" s="23">
        <v>0</v>
      </c>
      <c r="E19" s="15"/>
      <c r="F19" s="23">
        <f>'درآمد ناشی از تغییر قیمت اوراق'!I14</f>
        <v>79034019</v>
      </c>
      <c r="G19" s="15"/>
      <c r="H19" s="23">
        <f t="shared" si="0"/>
        <v>79034019</v>
      </c>
      <c r="I19" s="15"/>
      <c r="J19" s="58">
        <f>(H19/درآمدها!F$12)*100</f>
        <v>-7.4228076623740716E-2</v>
      </c>
      <c r="K19" s="15"/>
      <c r="L19" s="23">
        <v>0</v>
      </c>
      <c r="M19" s="15"/>
      <c r="N19" s="21">
        <f>'درآمد ناشی از تغییر قیمت اوراق'!Q14</f>
        <v>248414637</v>
      </c>
      <c r="O19" s="15"/>
      <c r="P19" s="23">
        <f t="shared" si="1"/>
        <v>248414637</v>
      </c>
      <c r="Q19" s="15"/>
      <c r="R19" s="24">
        <v>0.21</v>
      </c>
      <c r="U19" s="30"/>
    </row>
    <row r="20" spans="1:21" ht="24.75" customHeight="1" thickBot="1">
      <c r="A20" s="68" t="s">
        <v>17</v>
      </c>
      <c r="B20" s="68"/>
      <c r="C20" s="15"/>
      <c r="D20" s="42">
        <f>SUM(D9:D19)</f>
        <v>-4808853667</v>
      </c>
      <c r="E20" s="15"/>
      <c r="F20" s="25">
        <f>SUM(F9:F19)</f>
        <v>3695139845</v>
      </c>
      <c r="G20" s="15"/>
      <c r="H20" s="42">
        <f>SUM(H9:H19)</f>
        <v>-1113713822</v>
      </c>
      <c r="I20" s="15"/>
      <c r="J20" s="26">
        <f>SUM(J9:J19)</f>
        <v>1.0459905236039571</v>
      </c>
      <c r="K20" s="15"/>
      <c r="L20" s="25">
        <f>SUM(L9:L19)</f>
        <v>42257432081</v>
      </c>
      <c r="M20" s="15"/>
      <c r="N20" s="42">
        <f>SUM(N9:N19)</f>
        <v>-212328881</v>
      </c>
      <c r="O20" s="15"/>
      <c r="P20" s="25">
        <f>SUM(P9:P19)</f>
        <v>42045103200</v>
      </c>
      <c r="Q20" s="15"/>
      <c r="R20" s="26">
        <f>SUM(R9:R19)</f>
        <v>35.409999999999997</v>
      </c>
      <c r="U20" s="30"/>
    </row>
    <row r="21" spans="1:21" ht="13.5" thickTop="1"/>
    <row r="23" spans="1:21">
      <c r="F23" s="31"/>
    </row>
  </sheetData>
  <mergeCells count="21">
    <mergeCell ref="A11:B11"/>
    <mergeCell ref="A12:B12"/>
    <mergeCell ref="A13:B13"/>
    <mergeCell ref="A14:B14"/>
    <mergeCell ref="A15:B15"/>
    <mergeCell ref="A19:B19"/>
    <mergeCell ref="A20:B20"/>
    <mergeCell ref="A16:B16"/>
    <mergeCell ref="A17:B17"/>
    <mergeCell ref="A18:B18"/>
    <mergeCell ref="A10:B10"/>
    <mergeCell ref="A1:R1"/>
    <mergeCell ref="A2:R2"/>
    <mergeCell ref="A3:R3"/>
    <mergeCell ref="A5:R5"/>
    <mergeCell ref="D6:J6"/>
    <mergeCell ref="L6:R6"/>
    <mergeCell ref="A7:B8"/>
    <mergeCell ref="H7:J7"/>
    <mergeCell ref="P7:R7"/>
    <mergeCell ref="A9:B9"/>
  </mergeCells>
  <pageMargins left="0.39" right="0.39" top="0.39" bottom="0.39" header="0" footer="0"/>
  <pageSetup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  <pageSetUpPr fitToPage="1"/>
  </sheetPr>
  <dimension ref="A1:N21"/>
  <sheetViews>
    <sheetView rightToLeft="1" view="pageBreakPreview" zoomScaleNormal="100" zoomScaleSheetLayoutView="100" workbookViewId="0">
      <selection activeCell="A22" sqref="A22"/>
    </sheetView>
  </sheetViews>
  <sheetFormatPr defaultRowHeight="12.75"/>
  <cols>
    <col min="1" max="1" width="30.85546875" bestFit="1" customWidth="1"/>
    <col min="2" max="2" width="23.42578125" bestFit="1" customWidth="1"/>
    <col min="3" max="3" width="1.28515625" customWidth="1"/>
    <col min="4" max="4" width="19.42578125" customWidth="1"/>
    <col min="5" max="5" width="1.28515625" customWidth="1"/>
    <col min="6" max="6" width="16.5703125" customWidth="1"/>
    <col min="7" max="7" width="1.28515625" customWidth="1"/>
    <col min="8" max="8" width="19.42578125" customWidth="1"/>
    <col min="9" max="9" width="1.28515625" customWidth="1"/>
    <col min="10" max="10" width="15.5703125" customWidth="1"/>
    <col min="11" max="11" width="0.28515625" customWidth="1"/>
  </cols>
  <sheetData>
    <row r="1" spans="1:14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21.75" customHeight="1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</row>
    <row r="3" spans="1:14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4" ht="14.45" customHeight="1"/>
    <row r="5" spans="1:14" ht="32.25" customHeight="1">
      <c r="A5" s="67" t="s">
        <v>126</v>
      </c>
      <c r="B5" s="67"/>
      <c r="C5" s="67"/>
      <c r="D5" s="67"/>
      <c r="E5" s="67"/>
      <c r="F5" s="67"/>
      <c r="G5" s="67"/>
      <c r="H5" s="67"/>
      <c r="I5" s="67"/>
      <c r="J5" s="67"/>
    </row>
    <row r="6" spans="1:14" ht="24.75" customHeight="1">
      <c r="A6" s="15"/>
      <c r="B6" s="15"/>
      <c r="C6" s="15"/>
      <c r="D6" s="69" t="s">
        <v>118</v>
      </c>
      <c r="E6" s="69"/>
      <c r="F6" s="69"/>
      <c r="G6" s="15"/>
      <c r="H6" s="69" t="s">
        <v>174</v>
      </c>
      <c r="I6" s="69"/>
      <c r="J6" s="69"/>
    </row>
    <row r="7" spans="1:14" ht="40.5" customHeight="1">
      <c r="A7" s="69" t="s">
        <v>61</v>
      </c>
      <c r="B7" s="69"/>
      <c r="C7" s="15"/>
      <c r="D7" s="6" t="s">
        <v>62</v>
      </c>
      <c r="E7" s="16"/>
      <c r="F7" s="6" t="s">
        <v>63</v>
      </c>
      <c r="G7" s="15"/>
      <c r="H7" s="6" t="s">
        <v>62</v>
      </c>
      <c r="I7" s="16"/>
      <c r="J7" s="6" t="s">
        <v>63</v>
      </c>
    </row>
    <row r="8" spans="1:14" ht="24.75" customHeight="1">
      <c r="A8" s="17" t="s">
        <v>36</v>
      </c>
      <c r="B8" s="17" t="s">
        <v>153</v>
      </c>
      <c r="C8" s="15"/>
      <c r="D8" s="18">
        <v>11297</v>
      </c>
      <c r="E8" s="15"/>
      <c r="F8" s="19" t="s">
        <v>125</v>
      </c>
      <c r="G8" s="15"/>
      <c r="H8" s="18">
        <v>143910</v>
      </c>
      <c r="I8" s="15"/>
      <c r="J8" s="19" t="s">
        <v>125</v>
      </c>
      <c r="M8" s="30"/>
      <c r="N8" s="30"/>
    </row>
    <row r="9" spans="1:14" ht="24.75" customHeight="1">
      <c r="A9" s="20" t="s">
        <v>37</v>
      </c>
      <c r="B9" s="20" t="s">
        <v>89</v>
      </c>
      <c r="C9" s="15"/>
      <c r="D9" s="21">
        <v>27413</v>
      </c>
      <c r="E9" s="15"/>
      <c r="F9" s="22" t="s">
        <v>125</v>
      </c>
      <c r="G9" s="15"/>
      <c r="H9" s="21">
        <v>13258214</v>
      </c>
      <c r="I9" s="15"/>
      <c r="J9" s="22" t="s">
        <v>125</v>
      </c>
      <c r="M9" s="30"/>
      <c r="N9" s="30"/>
    </row>
    <row r="10" spans="1:14" ht="24.75" customHeight="1">
      <c r="A10" s="20" t="s">
        <v>37</v>
      </c>
      <c r="B10" s="20" t="s">
        <v>90</v>
      </c>
      <c r="C10" s="15"/>
      <c r="D10" s="21">
        <v>3096032</v>
      </c>
      <c r="E10" s="15"/>
      <c r="F10" s="22" t="s">
        <v>125</v>
      </c>
      <c r="G10" s="15"/>
      <c r="H10" s="21">
        <v>6469368</v>
      </c>
      <c r="I10" s="15"/>
      <c r="J10" s="22" t="s">
        <v>125</v>
      </c>
      <c r="M10" s="30"/>
      <c r="N10" s="30"/>
    </row>
    <row r="11" spans="1:14" ht="24.75" customHeight="1">
      <c r="A11" s="20" t="s">
        <v>37</v>
      </c>
      <c r="B11" s="20" t="s">
        <v>91</v>
      </c>
      <c r="C11" s="15"/>
      <c r="D11" s="21">
        <v>9060</v>
      </c>
      <c r="E11" s="15"/>
      <c r="F11" s="22" t="s">
        <v>125</v>
      </c>
      <c r="G11" s="15"/>
      <c r="H11" s="21">
        <v>2139013</v>
      </c>
      <c r="I11" s="15"/>
      <c r="J11" s="22" t="s">
        <v>125</v>
      </c>
      <c r="M11" s="30"/>
      <c r="N11" s="30"/>
    </row>
    <row r="12" spans="1:14" ht="24.75" customHeight="1">
      <c r="A12" s="20" t="s">
        <v>37</v>
      </c>
      <c r="B12" s="20" t="s">
        <v>92</v>
      </c>
      <c r="C12" s="15"/>
      <c r="D12" s="21">
        <v>6317319</v>
      </c>
      <c r="E12" s="15"/>
      <c r="F12" s="22" t="s">
        <v>125</v>
      </c>
      <c r="G12" s="15"/>
      <c r="H12" s="21">
        <v>11658652</v>
      </c>
      <c r="I12" s="15"/>
      <c r="J12" s="22" t="s">
        <v>125</v>
      </c>
      <c r="M12" s="30"/>
      <c r="N12" s="30"/>
    </row>
    <row r="13" spans="1:14" ht="24.75" customHeight="1">
      <c r="A13" s="20" t="s">
        <v>38</v>
      </c>
      <c r="B13" s="20" t="s">
        <v>96</v>
      </c>
      <c r="C13" s="15"/>
      <c r="D13" s="21">
        <v>40859</v>
      </c>
      <c r="E13" s="15"/>
      <c r="F13" s="22" t="s">
        <v>125</v>
      </c>
      <c r="G13" s="15"/>
      <c r="H13" s="21">
        <v>204445</v>
      </c>
      <c r="I13" s="15"/>
      <c r="J13" s="22" t="s">
        <v>125</v>
      </c>
      <c r="M13" s="30"/>
      <c r="N13" s="30"/>
    </row>
    <row r="14" spans="1:14" ht="24.75" customHeight="1">
      <c r="A14" s="20" t="s">
        <v>36</v>
      </c>
      <c r="B14" s="20" t="s">
        <v>154</v>
      </c>
      <c r="C14" s="15"/>
      <c r="D14" s="21">
        <v>10850</v>
      </c>
      <c r="E14" s="15"/>
      <c r="F14" s="22" t="s">
        <v>125</v>
      </c>
      <c r="G14" s="15"/>
      <c r="H14" s="21">
        <v>66446</v>
      </c>
      <c r="I14" s="15"/>
      <c r="J14" s="22" t="s">
        <v>125</v>
      </c>
      <c r="M14" s="30"/>
      <c r="N14" s="30"/>
    </row>
    <row r="15" spans="1:14" ht="24.75" customHeight="1">
      <c r="A15" s="20" t="s">
        <v>39</v>
      </c>
      <c r="B15" s="20" t="s">
        <v>155</v>
      </c>
      <c r="C15" s="15"/>
      <c r="D15" s="21">
        <v>499843132</v>
      </c>
      <c r="E15" s="15"/>
      <c r="F15" s="22" t="s">
        <v>125</v>
      </c>
      <c r="G15" s="15"/>
      <c r="H15" s="21">
        <v>3272646669</v>
      </c>
      <c r="I15" s="15"/>
      <c r="J15" s="22" t="s">
        <v>125</v>
      </c>
      <c r="M15" s="30"/>
      <c r="N15" s="30"/>
    </row>
    <row r="16" spans="1:14" ht="24.75" customHeight="1">
      <c r="A16" s="20" t="s">
        <v>37</v>
      </c>
      <c r="B16" s="20" t="s">
        <v>156</v>
      </c>
      <c r="C16" s="15"/>
      <c r="D16" s="21">
        <v>7176</v>
      </c>
      <c r="E16" s="15"/>
      <c r="F16" s="22" t="s">
        <v>125</v>
      </c>
      <c r="G16" s="15"/>
      <c r="H16" s="21">
        <v>172041</v>
      </c>
      <c r="I16" s="15"/>
      <c r="J16" s="22" t="s">
        <v>125</v>
      </c>
      <c r="M16" s="30"/>
      <c r="N16" s="30"/>
    </row>
    <row r="17" spans="1:14" ht="24.75" customHeight="1">
      <c r="A17" s="20" t="s">
        <v>37</v>
      </c>
      <c r="B17" s="20" t="s">
        <v>157</v>
      </c>
      <c r="C17" s="15"/>
      <c r="D17" s="21">
        <v>14103</v>
      </c>
      <c r="E17" s="15"/>
      <c r="F17" s="22" t="s">
        <v>125</v>
      </c>
      <c r="G17" s="15"/>
      <c r="H17" s="21">
        <v>56348</v>
      </c>
      <c r="I17" s="15"/>
      <c r="J17" s="22" t="s">
        <v>125</v>
      </c>
      <c r="M17" s="30"/>
      <c r="N17" s="30"/>
    </row>
    <row r="18" spans="1:14" ht="24.75" customHeight="1">
      <c r="A18" s="20" t="s">
        <v>37</v>
      </c>
      <c r="B18" s="20" t="s">
        <v>158</v>
      </c>
      <c r="C18" s="15"/>
      <c r="D18" s="21">
        <v>147982</v>
      </c>
      <c r="E18" s="15"/>
      <c r="F18" s="22" t="s">
        <v>125</v>
      </c>
      <c r="G18" s="15"/>
      <c r="H18" s="21">
        <v>281601</v>
      </c>
      <c r="I18" s="15"/>
      <c r="J18" s="22" t="s">
        <v>125</v>
      </c>
      <c r="M18" s="30"/>
      <c r="N18" s="30"/>
    </row>
    <row r="19" spans="1:14" ht="24.75" customHeight="1">
      <c r="A19" s="20" t="s">
        <v>40</v>
      </c>
      <c r="B19" s="20" t="s">
        <v>159</v>
      </c>
      <c r="C19" s="15"/>
      <c r="D19" s="23">
        <v>249125681</v>
      </c>
      <c r="E19" s="15"/>
      <c r="F19" s="24" t="s">
        <v>125</v>
      </c>
      <c r="G19" s="15"/>
      <c r="H19" s="23">
        <v>249125681</v>
      </c>
      <c r="I19" s="15"/>
      <c r="J19" s="24" t="s">
        <v>125</v>
      </c>
      <c r="M19" s="30"/>
      <c r="N19" s="30"/>
    </row>
    <row r="20" spans="1:14" ht="24.75" customHeight="1" thickBot="1">
      <c r="A20" s="68" t="s">
        <v>17</v>
      </c>
      <c r="B20" s="68"/>
      <c r="C20" s="15"/>
      <c r="D20" s="25">
        <f>SUM(D8:D19)</f>
        <v>758650904</v>
      </c>
      <c r="E20" s="15"/>
      <c r="F20" s="25" t="s">
        <v>125</v>
      </c>
      <c r="G20" s="15"/>
      <c r="H20" s="25">
        <f>SUM(H8:H19)</f>
        <v>3556222388</v>
      </c>
      <c r="I20" s="15"/>
      <c r="J20" s="25" t="s">
        <v>125</v>
      </c>
      <c r="M20" s="30"/>
      <c r="N20" s="30"/>
    </row>
    <row r="21" spans="1:14" ht="13.5" thickTop="1"/>
  </sheetData>
  <mergeCells count="8">
    <mergeCell ref="A20:B20"/>
    <mergeCell ref="A7:B7"/>
    <mergeCell ref="A1:J1"/>
    <mergeCell ref="A2:J2"/>
    <mergeCell ref="A3:J3"/>
    <mergeCell ref="D6:F6"/>
    <mergeCell ref="H6:J6"/>
    <mergeCell ref="A5:J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  <pageSetUpPr fitToPage="1"/>
  </sheetPr>
  <dimension ref="A1:F17"/>
  <sheetViews>
    <sheetView rightToLeft="1" view="pageBreakPreview" zoomScaleNormal="100" zoomScaleSheetLayoutView="100" workbookViewId="0">
      <selection activeCell="B14" sqref="B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5" t="s">
        <v>0</v>
      </c>
      <c r="B1" s="65"/>
      <c r="C1" s="65"/>
      <c r="D1" s="65"/>
      <c r="E1" s="65"/>
      <c r="F1" s="65"/>
    </row>
    <row r="2" spans="1:6" ht="21.75" customHeight="1">
      <c r="A2" s="65" t="s">
        <v>42</v>
      </c>
      <c r="B2" s="65"/>
      <c r="C2" s="65"/>
      <c r="D2" s="65"/>
      <c r="E2" s="65"/>
      <c r="F2" s="65"/>
    </row>
    <row r="3" spans="1:6" ht="21.75" customHeight="1">
      <c r="A3" s="65" t="s">
        <v>2</v>
      </c>
      <c r="B3" s="65"/>
      <c r="C3" s="65"/>
      <c r="D3" s="65"/>
      <c r="E3" s="65"/>
      <c r="F3" s="65"/>
    </row>
    <row r="4" spans="1:6" ht="14.45" customHeight="1"/>
    <row r="5" spans="1:6" ht="29.1" customHeight="1">
      <c r="A5" s="67" t="s">
        <v>127</v>
      </c>
      <c r="B5" s="67"/>
      <c r="C5" s="67"/>
      <c r="D5" s="67"/>
      <c r="E5" s="67"/>
      <c r="F5" s="67"/>
    </row>
    <row r="6" spans="1:6" ht="24.75" customHeight="1">
      <c r="D6" s="3" t="s">
        <v>118</v>
      </c>
      <c r="F6" s="3" t="s">
        <v>5</v>
      </c>
    </row>
    <row r="7" spans="1:6" ht="24.75" customHeight="1">
      <c r="A7" s="69" t="s">
        <v>51</v>
      </c>
      <c r="B7" s="69"/>
      <c r="D7" s="4" t="s">
        <v>33</v>
      </c>
      <c r="F7" s="4" t="s">
        <v>33</v>
      </c>
    </row>
    <row r="8" spans="1:6" ht="24.75" customHeight="1">
      <c r="A8" s="78" t="s">
        <v>51</v>
      </c>
      <c r="B8" s="78"/>
      <c r="D8" s="18">
        <v>331751</v>
      </c>
      <c r="E8" s="15"/>
      <c r="F8" s="18">
        <v>87480644</v>
      </c>
    </row>
    <row r="9" spans="1:6" ht="24.75" customHeight="1">
      <c r="A9" s="77" t="s">
        <v>64</v>
      </c>
      <c r="B9" s="77"/>
      <c r="D9" s="21">
        <v>0</v>
      </c>
      <c r="E9" s="15"/>
      <c r="F9" s="21">
        <v>0</v>
      </c>
    </row>
    <row r="10" spans="1:6" ht="24.75" customHeight="1">
      <c r="A10" s="77" t="s">
        <v>65</v>
      </c>
      <c r="B10" s="77"/>
      <c r="D10" s="23">
        <v>0</v>
      </c>
      <c r="E10" s="15"/>
      <c r="F10" s="23">
        <v>0</v>
      </c>
    </row>
    <row r="11" spans="1:6" ht="24.75" customHeight="1">
      <c r="A11" s="68" t="s">
        <v>17</v>
      </c>
      <c r="B11" s="68"/>
      <c r="D11" s="25">
        <f>SUM(D8:D10)</f>
        <v>331751</v>
      </c>
      <c r="E11" s="15"/>
      <c r="F11" s="25">
        <f>SUM(F8:F10)</f>
        <v>87480644</v>
      </c>
    </row>
    <row r="15" spans="1:6">
      <c r="F15" s="52"/>
    </row>
    <row r="17" spans="6:6">
      <c r="F17" s="30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 سود سهام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Ayda Azimi</cp:lastModifiedBy>
  <dcterms:created xsi:type="dcterms:W3CDTF">2025-07-23T11:35:20Z</dcterms:created>
  <dcterms:modified xsi:type="dcterms:W3CDTF">2025-07-29T10:05:52Z</dcterms:modified>
</cp:coreProperties>
</file>