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1FEC5F31-5E6B-4D4F-AFB7-14BEB952DDE4}" xr6:coauthVersionLast="47" xr6:coauthVersionMax="47" xr10:uidLastSave="{00000000-0000-0000-0000-000000000000}"/>
  <bookViews>
    <workbookView xWindow="-120" yWindow="-120" windowWidth="29040" windowHeight="15840" tabRatio="909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15" r:id="rId13"/>
  </sheets>
  <definedNames>
    <definedName name="_xlnm.Print_Area" localSheetId="0">جلد!$A$1:$C$25</definedName>
    <definedName name="_xlnm.Print_Area" localSheetId="7">'درآمد سپرده بانکی'!$A$1:$K$22</definedName>
    <definedName name="_xlnm.Print_Area" localSheetId="5">'درآمد سرمایه گذاری در سهام'!$A$1:$R$11</definedName>
    <definedName name="_xlnm.Print_Area" localSheetId="6">'درآمد سرمایه گذاری در صندوق'!$A$1:$S$22</definedName>
    <definedName name="_xlnm.Print_Area" localSheetId="12">'درآمد سود سهام'!$A$1:$T$10</definedName>
    <definedName name="_xlnm.Print_Area" localSheetId="11">'درآمد ناشی از تغییر قیمت اوراق'!$A$1:$R$19</definedName>
    <definedName name="_xlnm.Print_Area" localSheetId="10">'درآمد ناشی از فروش'!$A$1:$R$22</definedName>
    <definedName name="_xlnm.Print_Area" localSheetId="4">درآمدها!$A$1:$K$12</definedName>
    <definedName name="_xlnm.Print_Area" localSheetId="8">'سایر درآمدها'!$A$1:$G$11</definedName>
    <definedName name="_xlnm.Print_Area" localSheetId="3">سپرده!$A$1:$R$21</definedName>
    <definedName name="_xlnm.Print_Area" localSheetId="1">سهام!$A$1:$AA$12</definedName>
    <definedName name="_xlnm.Print_Area" localSheetId="9">'سود سپرده بانکی'!$A$1:$R$22</definedName>
    <definedName name="_xlnm.Print_Area" localSheetId="2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21" l="1"/>
  <c r="I18" i="21"/>
  <c r="I8" i="21"/>
  <c r="Q8" i="21"/>
  <c r="F10" i="8"/>
  <c r="J10" i="8" s="1"/>
  <c r="R21" i="10"/>
  <c r="N13" i="10"/>
  <c r="N12" i="10"/>
  <c r="N10" i="9"/>
  <c r="H9" i="9"/>
  <c r="F9" i="9"/>
  <c r="M18" i="21"/>
  <c r="N9" i="10"/>
  <c r="I9" i="21"/>
  <c r="F14" i="10" s="1"/>
  <c r="F9" i="10"/>
  <c r="C18" i="21"/>
  <c r="K18" i="21"/>
  <c r="Q9" i="21"/>
  <c r="N14" i="10" s="1"/>
  <c r="Q10" i="21"/>
  <c r="Q11" i="21"/>
  <c r="Q12" i="21"/>
  <c r="N18" i="10" s="1"/>
  <c r="Q13" i="21"/>
  <c r="N11" i="10" s="1"/>
  <c r="Q14" i="21"/>
  <c r="N10" i="10" s="1"/>
  <c r="Q15" i="21"/>
  <c r="N19" i="10" s="1"/>
  <c r="Q16" i="21"/>
  <c r="N9" i="9" s="1"/>
  <c r="N11" i="9" s="1"/>
  <c r="Q17" i="21"/>
  <c r="I10" i="21"/>
  <c r="F12" i="10" s="1"/>
  <c r="I11" i="21"/>
  <c r="F10" i="9" s="1"/>
  <c r="I12" i="21"/>
  <c r="F18" i="10" s="1"/>
  <c r="I13" i="21"/>
  <c r="F11" i="10" s="1"/>
  <c r="I14" i="21"/>
  <c r="F10" i="10" s="1"/>
  <c r="I15" i="21"/>
  <c r="F19" i="10" s="1"/>
  <c r="I16" i="21"/>
  <c r="I17" i="21"/>
  <c r="F13" i="10" s="1"/>
  <c r="D20" i="10"/>
  <c r="D13" i="10"/>
  <c r="D9" i="9"/>
  <c r="E21" i="19"/>
  <c r="I8" i="19"/>
  <c r="C21" i="19"/>
  <c r="Q21" i="19"/>
  <c r="Q8" i="19"/>
  <c r="L9" i="10" s="1"/>
  <c r="M21" i="19"/>
  <c r="K21" i="19"/>
  <c r="I9" i="19"/>
  <c r="I10" i="19"/>
  <c r="D18" i="10" s="1"/>
  <c r="I11" i="19"/>
  <c r="D10" i="10" s="1"/>
  <c r="I12" i="19"/>
  <c r="D11" i="10" s="1"/>
  <c r="I13" i="19"/>
  <c r="D12" i="10" s="1"/>
  <c r="I14" i="19"/>
  <c r="I15" i="19"/>
  <c r="I16" i="19"/>
  <c r="D14" i="10" s="1"/>
  <c r="I17" i="19"/>
  <c r="D15" i="10" s="1"/>
  <c r="I18" i="19"/>
  <c r="D16" i="10" s="1"/>
  <c r="I19" i="19"/>
  <c r="D10" i="9" s="1"/>
  <c r="I20" i="19"/>
  <c r="D17" i="10" s="1"/>
  <c r="Q9" i="19"/>
  <c r="L9" i="9" s="1"/>
  <c r="Q10" i="19"/>
  <c r="L18" i="10" s="1"/>
  <c r="Q11" i="19"/>
  <c r="L10" i="10" s="1"/>
  <c r="Q12" i="19"/>
  <c r="L11" i="10" s="1"/>
  <c r="Q13" i="19"/>
  <c r="L12" i="10" s="1"/>
  <c r="Q14" i="19"/>
  <c r="L20" i="10" s="1"/>
  <c r="Q15" i="19"/>
  <c r="L13" i="10" s="1"/>
  <c r="Q16" i="19"/>
  <c r="L14" i="10" s="1"/>
  <c r="Q17" i="19"/>
  <c r="L15" i="10" s="1"/>
  <c r="Q18" i="19"/>
  <c r="L16" i="10" s="1"/>
  <c r="Q19" i="19"/>
  <c r="L10" i="9" s="1"/>
  <c r="Q20" i="19"/>
  <c r="L17" i="10" s="1"/>
  <c r="M10" i="15"/>
  <c r="K10" i="15"/>
  <c r="I10" i="15"/>
  <c r="Q9" i="18"/>
  <c r="Q10" i="18"/>
  <c r="Q11" i="18"/>
  <c r="Q12" i="18"/>
  <c r="Q13" i="18"/>
  <c r="Q14" i="18"/>
  <c r="Q15" i="18"/>
  <c r="Q16" i="18"/>
  <c r="Q17" i="18"/>
  <c r="Q18" i="18"/>
  <c r="Q19" i="18"/>
  <c r="Q20" i="18"/>
  <c r="Q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8" i="18"/>
  <c r="Q21" i="7"/>
  <c r="I21" i="7"/>
  <c r="Z18" i="4"/>
  <c r="X18" i="4"/>
  <c r="V18" i="4"/>
  <c r="R18" i="4"/>
  <c r="P18" i="4"/>
  <c r="N18" i="4"/>
  <c r="L18" i="4"/>
  <c r="J18" i="4"/>
  <c r="H18" i="4"/>
  <c r="F18" i="4"/>
  <c r="D18" i="4"/>
  <c r="Y11" i="2"/>
  <c r="W11" i="2"/>
  <c r="S11" i="2"/>
  <c r="Q11" i="2"/>
  <c r="O11" i="2"/>
  <c r="M11" i="2"/>
  <c r="K11" i="2"/>
  <c r="AA11" i="2"/>
  <c r="D21" i="13"/>
  <c r="F9" i="8" s="1"/>
  <c r="J9" i="8" s="1"/>
  <c r="H21" i="13"/>
  <c r="F11" i="14"/>
  <c r="D11" i="14"/>
  <c r="O21" i="18"/>
  <c r="I21" i="18"/>
  <c r="G21" i="19"/>
  <c r="O21" i="19"/>
  <c r="O10" i="15"/>
  <c r="Q10" i="15"/>
  <c r="E18" i="21"/>
  <c r="G18" i="21"/>
  <c r="O18" i="21"/>
  <c r="S8" i="15"/>
  <c r="S9" i="15"/>
  <c r="M21" i="18"/>
  <c r="G21" i="18"/>
  <c r="K21" i="7"/>
  <c r="M21" i="7"/>
  <c r="O21" i="7"/>
  <c r="I11" i="2"/>
  <c r="G11" i="2"/>
  <c r="E11" i="2"/>
  <c r="I21" i="19" l="1"/>
  <c r="L21" i="10"/>
  <c r="J9" i="9"/>
  <c r="L11" i="9"/>
  <c r="N21" i="10"/>
  <c r="P9" i="10"/>
  <c r="F21" i="10"/>
  <c r="D9" i="10"/>
  <c r="D21" i="10" s="1"/>
  <c r="K21" i="18"/>
  <c r="H20" i="10"/>
  <c r="P20" i="10"/>
  <c r="S10" i="15"/>
  <c r="Q21" i="18"/>
  <c r="P9" i="9"/>
  <c r="R9" i="9" s="1"/>
  <c r="H10" i="9"/>
  <c r="J10" i="9" s="1"/>
  <c r="F11" i="9"/>
  <c r="J11" i="9" l="1"/>
  <c r="H9" i="10"/>
  <c r="H11" i="9"/>
  <c r="D11" i="9"/>
  <c r="P10" i="9"/>
  <c r="P11" i="9" s="1"/>
  <c r="F7" i="8" l="1"/>
  <c r="P19" i="10" l="1"/>
  <c r="P18" i="10"/>
  <c r="H18" i="10"/>
  <c r="P17" i="10"/>
  <c r="P16" i="10"/>
  <c r="P15" i="10"/>
  <c r="H17" i="10"/>
  <c r="H15" i="10"/>
  <c r="H16" i="10"/>
  <c r="R10" i="9" l="1"/>
  <c r="R11" i="9" s="1"/>
  <c r="P14" i="10"/>
  <c r="H11" i="10"/>
  <c r="P12" i="10"/>
  <c r="H14" i="10"/>
  <c r="H13" i="10"/>
  <c r="P13" i="10"/>
  <c r="H19" i="10"/>
  <c r="H10" i="10"/>
  <c r="H12" i="10"/>
  <c r="P10" i="10"/>
  <c r="P11" i="10"/>
  <c r="P21" i="10" l="1"/>
  <c r="H21" i="10"/>
  <c r="F8" i="8" s="1"/>
  <c r="J8" i="8" s="1"/>
  <c r="F11" i="8" l="1"/>
</calcChain>
</file>

<file path=xl/sharedStrings.xml><?xml version="1.0" encoding="utf-8"?>
<sst xmlns="http://schemas.openxmlformats.org/spreadsheetml/2006/main" count="399" uniqueCount="170">
  <si>
    <t>صندوق اختصاصی بازارگردانی سپنتا</t>
  </si>
  <si>
    <t>صورت وضعیت پرتفوی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</si>
  <si>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</si>
  <si>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</si>
  <si>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</si>
  <si>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</si>
  <si>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</si>
  <si>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</si>
  <si>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</si>
  <si>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</si>
  <si>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</si>
  <si>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</si>
  <si>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</si>
  <si>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</si>
  <si>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</si>
  <si>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</si>
  <si>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</si>
  <si>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</si>
  <si>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</si>
  <si>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</si>
  <si>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</si>
  <si>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</si>
  <si>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</si>
  <si>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</si>
  <si>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</si>
  <si>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</si>
  <si>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</si>
  <si>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</si>
  <si>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</si>
  <si>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سپرده کوتاه مدت بانک گردشگری نیاوران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</si>
  <si>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</si>
  <si>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</si>
  <si>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</si>
  <si>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</si>
  <si>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</si>
  <si>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</si>
  <si>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</si>
  <si>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</si>
  <si>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</si>
  <si>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</si>
  <si>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</si>
  <si>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</si>
  <si>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</si>
  <si>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</si>
  <si>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</si>
  <si>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</si>
  <si>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</si>
  <si>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</si>
  <si>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</si>
  <si>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</si>
  <si>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</si>
  <si>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</si>
  <si>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</si>
  <si>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</si>
  <si>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</si>
  <si>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</si>
  <si>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</si>
  <si>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</si>
  <si>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</si>
  <si>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</si>
  <si>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</si>
  <si>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</si>
  <si>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</si>
  <si>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</si>
  <si>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</si>
  <si>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</si>
  <si>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</si>
  <si>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</si>
  <si>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</si>
  <si>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120.9967.1600503.1</t>
  </si>
  <si>
    <t xml:space="preserve"> 120.9967.1600503.2</t>
  </si>
  <si>
    <t xml:space="preserve"> 146.9967.1600503.1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</si>
  <si>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</si>
  <si>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</si>
  <si>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</si>
  <si>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</si>
  <si>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</si>
  <si>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</si>
  <si>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10-1310810707076960</t>
  </si>
  <si>
    <t>700-1004371668</t>
  </si>
  <si>
    <t>120.3331.600503.1</t>
  </si>
  <si>
    <t>کوتاه مدت</t>
  </si>
  <si>
    <t>بلندمدت</t>
  </si>
  <si>
    <t>تاریخ افتتاح حساب</t>
  </si>
  <si>
    <t>1402/10/11</t>
  </si>
  <si>
    <t>1403/10/23</t>
  </si>
  <si>
    <t>1404/02/23</t>
  </si>
  <si>
    <t>1403/02/24</t>
  </si>
  <si>
    <t>1403/03/12</t>
  </si>
  <si>
    <t>1403/04/11</t>
  </si>
  <si>
    <t>1403/05/20</t>
  </si>
  <si>
    <t>1403/10/30</t>
  </si>
  <si>
    <t>1403/11/13</t>
  </si>
  <si>
    <t>1404/02/21</t>
  </si>
  <si>
    <t>1403/07/30</t>
  </si>
  <si>
    <t>1403/10/24</t>
  </si>
  <si>
    <t>1404/04/11</t>
  </si>
  <si>
    <t>مشخصات حساب بانکی</t>
  </si>
  <si>
    <t>شماره حساب</t>
  </si>
  <si>
    <t>نوع سپرده</t>
  </si>
  <si>
    <t>2-درآمد حاصل از سرمایه گذاری ها</t>
  </si>
  <si>
    <t>02-35473499008</t>
  </si>
  <si>
    <t>2-1-درآمد حاصل از سرمایه­‌گذاری در سهام و حق تقدم سهام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</si>
  <si>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</si>
  <si>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</si>
  <si>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</si>
  <si>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</si>
  <si>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</si>
  <si>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</si>
  <si>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</si>
  <si>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</si>
  <si>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</si>
  <si>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 xml:space="preserve">3-4-درآمد سود سهام 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</si>
  <si>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</si>
  <si>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</si>
  <si>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</si>
  <si>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</si>
  <si>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</si>
  <si>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سود سپرده کوتاه مدت بانک شهر شعبه کامرانیه - 7001004371668</t>
  </si>
  <si>
    <t>بانک گردشگری شعبه آپادانا - 120.9967.1600503.2</t>
  </si>
  <si>
    <t>سپرده بلند مدت بانک گردشگری آپادانا 120.3331600503.1</t>
  </si>
  <si>
    <t>سود سپرده کوتاه مدت بانک خاورمیانه  نیایش 101310810707076509</t>
  </si>
  <si>
    <t>سپرده کوتاه مدت بانک خاورمیانه نیایش 101310810707076715</t>
  </si>
  <si>
    <t>سپرده کوتاه مدت بانک خاورمیانه نیایش101310810707076960</t>
  </si>
  <si>
    <t>سپرده کوتاه مدت بانک گردشگری نیاوران 146.9967.1600503.1</t>
  </si>
  <si>
    <t>تاریخ دریافت سود</t>
  </si>
  <si>
    <t>تاریخ سررسید</t>
  </si>
  <si>
    <t>28ام</t>
  </si>
  <si>
    <t>ندارد</t>
  </si>
  <si>
    <t>30ام</t>
  </si>
  <si>
    <t>1ام</t>
  </si>
  <si>
    <t>5ام</t>
  </si>
  <si>
    <t>1406/10/05</t>
  </si>
  <si>
    <t>23ام</t>
  </si>
  <si>
    <t>120.9967.1600503.1</t>
  </si>
  <si>
    <t>120.9967.1600503.2</t>
  </si>
  <si>
    <t>120.333.1600503.1</t>
  </si>
  <si>
    <t>10-1310810707076509</t>
  </si>
  <si>
    <t xml:space="preserve"> 10-1310810707076715</t>
  </si>
  <si>
    <t xml:space="preserve"> 10-1310810707076960</t>
  </si>
  <si>
    <t>146.9967.1600503.1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</si>
  <si>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</si>
  <si>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</si>
  <si>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</si>
  <si>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</si>
  <si>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</si>
  <si>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</si>
  <si>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1404/05/31</t>
  </si>
  <si>
    <t>سپرده کوتاه مدت بانک ملی بورس اوراق بهادار-0235473499008</t>
  </si>
  <si>
    <t>21ام</t>
  </si>
  <si>
    <t>برای ماه منتهی به 1404/06/31</t>
  </si>
  <si>
    <t>1404/06/31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</si>
  <si>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</si>
  <si>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</si>
  <si>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</si>
  <si>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</si>
  <si>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</si>
  <si>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 xml:space="preserve">صندوق درآمد ثابت تداوم اطمینان تمدن </t>
  </si>
  <si>
    <t>صندوق درآمد ثابت کیمیا</t>
  </si>
  <si>
    <t>صندوق  سهامی بخشی صنایع سورنا2</t>
  </si>
  <si>
    <t>صندوق سهامی بخشی صنایع سورنا</t>
  </si>
  <si>
    <t>صندوق سرمایه گذاری ارکیده</t>
  </si>
  <si>
    <t xml:space="preserve">صندوق درآمد ثابت ثبات ویستا </t>
  </si>
  <si>
    <t>صندوق درآمد ثابت سپر سرمایه بیدار</t>
  </si>
  <si>
    <t>طی شهریور ماه</t>
  </si>
  <si>
    <t>از ابتدای سال مالی تا پایان شهریور ماه</t>
  </si>
  <si>
    <t xml:space="preserve"> </t>
  </si>
  <si>
    <t xml:space="preserve">از ابتدای سال مالی تا پایان شهریور ماه </t>
  </si>
  <si>
    <t>اطلاعات مجمع</t>
  </si>
  <si>
    <t>نام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</si>
</sst>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00000000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rgb="FF000000"/>
      <name val="2 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38" fontId="5" fillId="0" borderId="8" xfId="0" applyNumberFormat="1" applyFont="1" applyBorder="1" applyAlignment="1">
      <alignment horizontal="center" vertical="center"/>
    </xf>
    <xf numFmtId="43" fontId="0" fillId="0" borderId="0" xfId="1" applyFont="1" applyAlignment="1">
      <alignment horizontal="left"/>
    </xf>
    <xf numFmtId="40" fontId="5" fillId="0" borderId="0" xfId="1" applyNumberFormat="1" applyFont="1" applyFill="1" applyAlignment="1">
      <alignment horizontal="center" vertical="center"/>
    </xf>
    <xf numFmtId="164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/>
    </xf>
    <xf numFmtId="2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40" fontId="5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0" fontId="11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5:C10"/>
  <sheetViews>
    <sheetView rightToLeft="1" tabSelected="1" view="pageBreakPreview" zoomScale="80" zoomScaleNormal="80" zoomScaleSheetLayoutView="80" workbookViewId="0">
      <selection activeCell="A28" sqref="A28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77" t="s">
        <v>0</v>
      </c>
      <c r="B5" s="77"/>
      <c r="C5" s="77"/>
    </row>
    <row r="6" spans="1:3" ht="21.75" customHeight="1">
      <c r="A6" s="77" t="s">
        <v>1</v>
      </c>
      <c r="B6" s="77"/>
      <c r="C6" s="77"/>
    </row>
    <row r="7" spans="1:3" ht="21.75" customHeight="1">
      <c r="A7" s="77" t="s">
        <v>150</v>
      </c>
      <c r="B7" s="77"/>
      <c r="C7" s="77"/>
    </row>
    <row r="8" spans="1:3" ht="7.35" customHeight="1"/>
    <row r="9" spans="1:3">
      <c r="B9" s="6"/>
    </row>
    <row r="10" spans="1:3">
      <c r="B10" s="6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V23"/>
  <sheetViews>
    <sheetView rightToLeft="1" view="pageBreakPreview" zoomScaleNormal="100" zoomScaleSheetLayoutView="100" workbookViewId="0">
      <selection activeCell="A24" sqref="A24"/>
    </sheetView>
  </sheetViews>
  <sheetFormatPr defaultRowHeight="12.75"/>
  <cols>
    <col min="1" max="1" width="56" bestFit="1" customWidth="1"/>
    <col min="2" max="2" width="1.42578125" customWidth="1"/>
    <col min="3" max="3" width="15.7109375" customWidth="1"/>
    <col min="4" max="4" width="1.42578125" customWidth="1"/>
    <col min="5" max="5" width="12.85546875" customWidth="1"/>
    <col min="6" max="6" width="1.28515625" customWidth="1"/>
    <col min="7" max="7" width="14.28515625" customWidth="1"/>
    <col min="8" max="8" width="1.28515625" customWidth="1"/>
    <col min="9" max="9" width="10.7109375" bestFit="1" customWidth="1"/>
    <col min="10" max="10" width="1.28515625" customWidth="1"/>
    <col min="11" max="11" width="12.140625" bestFit="1" customWidth="1"/>
    <col min="12" max="12" width="1.28515625" customWidth="1"/>
    <col min="13" max="13" width="14.28515625" customWidth="1"/>
    <col min="14" max="14" width="1.28515625" customWidth="1"/>
    <col min="15" max="15" width="11.28515625" bestFit="1" customWidth="1"/>
    <col min="16" max="16" width="1.28515625" customWidth="1"/>
    <col min="17" max="17" width="15.5703125" customWidth="1"/>
    <col min="18" max="18" width="0.28515625" customWidth="1"/>
    <col min="19" max="19" width="12.7109375" bestFit="1" customWidth="1"/>
    <col min="27" max="27" width="11.5703125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9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9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9" ht="14.45" customHeight="1"/>
    <row r="5" spans="1:19" ht="25.15" customHeight="1">
      <c r="A5" s="87" t="s">
        <v>109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9" ht="25.15" customHeight="1">
      <c r="A6" s="83" t="s">
        <v>32</v>
      </c>
      <c r="B6" s="76"/>
      <c r="C6" s="12"/>
      <c r="D6" s="12"/>
      <c r="E6" s="12"/>
      <c r="F6" s="12"/>
      <c r="G6" s="83" t="s">
        <v>164</v>
      </c>
      <c r="H6" s="83"/>
      <c r="I6" s="83"/>
      <c r="J6" s="83"/>
      <c r="K6" s="83"/>
      <c r="L6" s="12"/>
      <c r="M6" s="83" t="s">
        <v>165</v>
      </c>
      <c r="N6" s="83"/>
      <c r="O6" s="83"/>
      <c r="P6" s="83"/>
      <c r="Q6" s="83"/>
    </row>
    <row r="7" spans="1:19" ht="24.75" customHeight="1">
      <c r="A7" s="83"/>
      <c r="B7" s="10"/>
      <c r="C7" s="5" t="s">
        <v>125</v>
      </c>
      <c r="D7" s="39"/>
      <c r="E7" s="5" t="s">
        <v>126</v>
      </c>
      <c r="F7" s="12"/>
      <c r="G7" s="5" t="s">
        <v>57</v>
      </c>
      <c r="H7" s="13"/>
      <c r="I7" s="5" t="s">
        <v>54</v>
      </c>
      <c r="J7" s="13"/>
      <c r="K7" s="5" t="s">
        <v>58</v>
      </c>
      <c r="L7" s="12"/>
      <c r="M7" s="5" t="s">
        <v>57</v>
      </c>
      <c r="N7" s="13"/>
      <c r="O7" s="5" t="s">
        <v>54</v>
      </c>
      <c r="P7" s="13"/>
      <c r="Q7" s="5" t="s">
        <v>58</v>
      </c>
    </row>
    <row r="8" spans="1:19" ht="24.75" customHeight="1">
      <c r="A8" s="73" t="s">
        <v>113</v>
      </c>
      <c r="B8" s="17"/>
      <c r="C8" s="17" t="s">
        <v>127</v>
      </c>
      <c r="D8" s="12"/>
      <c r="E8" s="92" t="s">
        <v>128</v>
      </c>
      <c r="F8" s="12"/>
      <c r="G8" s="15">
        <v>8208</v>
      </c>
      <c r="H8" s="12"/>
      <c r="I8" s="15"/>
      <c r="J8" s="12"/>
      <c r="K8" s="15">
        <f>G8+I8</f>
        <v>8208</v>
      </c>
      <c r="L8" s="12"/>
      <c r="M8" s="15">
        <v>163415</v>
      </c>
      <c r="N8" s="12"/>
      <c r="O8" s="15"/>
      <c r="P8" s="12"/>
      <c r="Q8" s="15">
        <f>M8+O8</f>
        <v>163415</v>
      </c>
    </row>
    <row r="9" spans="1:19" ht="24.75" customHeight="1">
      <c r="A9" s="74" t="s">
        <v>114</v>
      </c>
      <c r="B9" s="17"/>
      <c r="C9" s="17" t="s">
        <v>129</v>
      </c>
      <c r="D9" s="12"/>
      <c r="E9" s="90"/>
      <c r="F9" s="12"/>
      <c r="G9" s="18">
        <v>826250</v>
      </c>
      <c r="H9" s="12"/>
      <c r="I9" s="18"/>
      <c r="J9" s="12"/>
      <c r="K9" s="18">
        <f t="shared" ref="K9:K20" si="0">G9+I9</f>
        <v>826250</v>
      </c>
      <c r="L9" s="12"/>
      <c r="M9" s="18">
        <v>14489937</v>
      </c>
      <c r="N9" s="12"/>
      <c r="O9" s="18"/>
      <c r="P9" s="12"/>
      <c r="Q9" s="18">
        <f t="shared" ref="Q9:Q20" si="1">M9+O9</f>
        <v>14489937</v>
      </c>
    </row>
    <row r="10" spans="1:19" ht="24.75" customHeight="1">
      <c r="A10" s="74" t="s">
        <v>115</v>
      </c>
      <c r="B10" s="17"/>
      <c r="C10" s="17" t="s">
        <v>129</v>
      </c>
      <c r="D10" s="12"/>
      <c r="E10" s="90"/>
      <c r="F10" s="12"/>
      <c r="G10" s="18">
        <v>215694</v>
      </c>
      <c r="H10" s="12"/>
      <c r="I10" s="18"/>
      <c r="J10" s="12"/>
      <c r="K10" s="18">
        <f t="shared" si="0"/>
        <v>215694</v>
      </c>
      <c r="L10" s="12"/>
      <c r="M10" s="18">
        <v>10949653</v>
      </c>
      <c r="N10" s="12"/>
      <c r="O10" s="18"/>
      <c r="P10" s="12"/>
      <c r="Q10" s="18">
        <f t="shared" si="1"/>
        <v>10949653</v>
      </c>
    </row>
    <row r="11" spans="1:19" ht="24.75" customHeight="1">
      <c r="A11" s="74" t="s">
        <v>116</v>
      </c>
      <c r="B11" s="17"/>
      <c r="C11" s="17" t="s">
        <v>129</v>
      </c>
      <c r="D11" s="12"/>
      <c r="E11" s="90"/>
      <c r="F11" s="12"/>
      <c r="G11" s="18">
        <v>4473</v>
      </c>
      <c r="H11" s="12"/>
      <c r="I11" s="18"/>
      <c r="J11" s="12"/>
      <c r="K11" s="18">
        <f t="shared" si="0"/>
        <v>4473</v>
      </c>
      <c r="L11" s="12"/>
      <c r="M11" s="18">
        <v>2157667</v>
      </c>
      <c r="N11" s="12"/>
      <c r="O11" s="18"/>
      <c r="P11" s="12"/>
      <c r="Q11" s="18">
        <f t="shared" si="1"/>
        <v>2157667</v>
      </c>
    </row>
    <row r="12" spans="1:19" ht="24.75" customHeight="1">
      <c r="A12" s="74" t="s">
        <v>117</v>
      </c>
      <c r="B12" s="17"/>
      <c r="C12" s="17" t="s">
        <v>129</v>
      </c>
      <c r="D12" s="12"/>
      <c r="E12" s="90"/>
      <c r="F12" s="12"/>
      <c r="G12" s="18">
        <v>61729</v>
      </c>
      <c r="H12" s="12"/>
      <c r="I12" s="18"/>
      <c r="J12" s="12"/>
      <c r="K12" s="18">
        <f t="shared" si="0"/>
        <v>61729</v>
      </c>
      <c r="L12" s="12"/>
      <c r="M12" s="18">
        <v>14364070</v>
      </c>
      <c r="N12" s="12"/>
      <c r="O12" s="18"/>
      <c r="P12" s="12"/>
      <c r="Q12" s="18">
        <f t="shared" si="1"/>
        <v>14364070</v>
      </c>
    </row>
    <row r="13" spans="1:19" ht="24.75" customHeight="1">
      <c r="A13" s="74" t="s">
        <v>118</v>
      </c>
      <c r="B13" s="17"/>
      <c r="C13" s="17" t="s">
        <v>130</v>
      </c>
      <c r="D13" s="12"/>
      <c r="E13" s="90"/>
      <c r="F13" s="12"/>
      <c r="G13" s="18">
        <v>38477</v>
      </c>
      <c r="H13" s="12"/>
      <c r="I13" s="18"/>
      <c r="J13" s="12"/>
      <c r="K13" s="18">
        <f t="shared" si="0"/>
        <v>38477</v>
      </c>
      <c r="L13" s="12"/>
      <c r="M13" s="18">
        <v>281399</v>
      </c>
      <c r="N13" s="12"/>
      <c r="O13" s="18"/>
      <c r="P13" s="12"/>
      <c r="Q13" s="18">
        <f t="shared" si="1"/>
        <v>281399</v>
      </c>
    </row>
    <row r="14" spans="1:19" ht="24.75" customHeight="1">
      <c r="A14" s="74" t="s">
        <v>119</v>
      </c>
      <c r="B14" s="17"/>
      <c r="C14" s="17" t="s">
        <v>127</v>
      </c>
      <c r="D14" s="12"/>
      <c r="E14" s="90"/>
      <c r="F14" s="12"/>
      <c r="G14" s="18">
        <v>32250</v>
      </c>
      <c r="H14" s="12"/>
      <c r="I14" s="18"/>
      <c r="J14" s="12"/>
      <c r="K14" s="18">
        <f t="shared" si="0"/>
        <v>32250</v>
      </c>
      <c r="L14" s="12"/>
      <c r="M14" s="18">
        <v>123881</v>
      </c>
      <c r="N14" s="12"/>
      <c r="O14" s="18"/>
      <c r="P14" s="12"/>
      <c r="Q14" s="18">
        <f t="shared" si="1"/>
        <v>123881</v>
      </c>
    </row>
    <row r="15" spans="1:19" s="46" customFormat="1" ht="24.75" customHeight="1">
      <c r="A15" s="74" t="s">
        <v>120</v>
      </c>
      <c r="B15" s="17"/>
      <c r="C15" s="17" t="s">
        <v>131</v>
      </c>
      <c r="D15" s="12"/>
      <c r="E15" s="17" t="s">
        <v>132</v>
      </c>
      <c r="F15" s="12"/>
      <c r="G15" s="18">
        <v>499843132</v>
      </c>
      <c r="H15" s="12"/>
      <c r="I15" s="29">
        <v>34098</v>
      </c>
      <c r="J15" s="12"/>
      <c r="K15" s="18">
        <f t="shared" si="0"/>
        <v>499877230</v>
      </c>
      <c r="L15" s="12"/>
      <c r="M15" s="18">
        <v>4272332933</v>
      </c>
      <c r="N15" s="12"/>
      <c r="O15" s="29">
        <v>-1026349</v>
      </c>
      <c r="P15" s="12"/>
      <c r="Q15" s="18">
        <f t="shared" si="1"/>
        <v>4271306584</v>
      </c>
      <c r="S15" s="50"/>
    </row>
    <row r="16" spans="1:19" ht="24.75" customHeight="1">
      <c r="A16" s="74" t="s">
        <v>121</v>
      </c>
      <c r="B16" s="17"/>
      <c r="C16" s="17" t="s">
        <v>129</v>
      </c>
      <c r="D16" s="12"/>
      <c r="E16" s="90" t="s">
        <v>128</v>
      </c>
      <c r="F16" s="12"/>
      <c r="G16" s="18">
        <v>6161</v>
      </c>
      <c r="H16" s="12"/>
      <c r="I16" s="18"/>
      <c r="J16" s="12"/>
      <c r="K16" s="18">
        <f t="shared" si="0"/>
        <v>6161</v>
      </c>
      <c r="L16" s="12"/>
      <c r="M16" s="18">
        <v>182305</v>
      </c>
      <c r="N16" s="12"/>
      <c r="O16" s="18"/>
      <c r="P16" s="12"/>
      <c r="Q16" s="18">
        <f t="shared" si="1"/>
        <v>182305</v>
      </c>
    </row>
    <row r="17" spans="1:22" ht="24.75" customHeight="1">
      <c r="A17" s="74" t="s">
        <v>122</v>
      </c>
      <c r="B17" s="17"/>
      <c r="C17" s="17" t="s">
        <v>129</v>
      </c>
      <c r="D17" s="12"/>
      <c r="E17" s="90"/>
      <c r="F17" s="12"/>
      <c r="G17" s="18">
        <v>359265</v>
      </c>
      <c r="H17" s="12"/>
      <c r="I17" s="18"/>
      <c r="J17" s="12"/>
      <c r="K17" s="18">
        <f t="shared" si="0"/>
        <v>359265</v>
      </c>
      <c r="L17" s="12"/>
      <c r="M17" s="18">
        <v>418377</v>
      </c>
      <c r="N17" s="12"/>
      <c r="O17" s="18"/>
      <c r="P17" s="12"/>
      <c r="Q17" s="18">
        <f t="shared" si="1"/>
        <v>418377</v>
      </c>
    </row>
    <row r="18" spans="1:22" ht="24.75" customHeight="1">
      <c r="A18" s="74" t="s">
        <v>123</v>
      </c>
      <c r="B18" s="17"/>
      <c r="C18" s="17" t="s">
        <v>129</v>
      </c>
      <c r="D18" s="12"/>
      <c r="E18" s="90"/>
      <c r="F18" s="12"/>
      <c r="G18" s="18">
        <v>10890</v>
      </c>
      <c r="H18" s="12"/>
      <c r="I18" s="18"/>
      <c r="J18" s="12"/>
      <c r="K18" s="18">
        <f t="shared" si="0"/>
        <v>10890</v>
      </c>
      <c r="L18" s="12"/>
      <c r="M18" s="18">
        <v>311964</v>
      </c>
      <c r="N18" s="12"/>
      <c r="O18" s="18"/>
      <c r="P18" s="12"/>
      <c r="Q18" s="18">
        <f t="shared" si="1"/>
        <v>311964</v>
      </c>
    </row>
    <row r="19" spans="1:22" ht="24.75" customHeight="1">
      <c r="A19" s="74" t="s">
        <v>124</v>
      </c>
      <c r="B19" s="17"/>
      <c r="C19" s="17" t="s">
        <v>133</v>
      </c>
      <c r="D19" s="17"/>
      <c r="E19" s="90"/>
      <c r="F19" s="12"/>
      <c r="G19" s="18">
        <v>109336760</v>
      </c>
      <c r="H19" s="12"/>
      <c r="I19" s="18"/>
      <c r="J19" s="12"/>
      <c r="K19" s="18">
        <f t="shared" si="0"/>
        <v>109336760</v>
      </c>
      <c r="L19" s="12"/>
      <c r="M19" s="18">
        <v>642426494</v>
      </c>
      <c r="N19" s="12"/>
      <c r="O19" s="18"/>
      <c r="P19" s="12"/>
      <c r="Q19" s="18">
        <f t="shared" si="1"/>
        <v>642426494</v>
      </c>
    </row>
    <row r="20" spans="1:22" ht="24.75" customHeight="1">
      <c r="A20" s="74" t="s">
        <v>148</v>
      </c>
      <c r="B20" s="17"/>
      <c r="C20" s="17" t="s">
        <v>149</v>
      </c>
      <c r="D20" s="17"/>
      <c r="E20" s="90"/>
      <c r="F20" s="12"/>
      <c r="G20" s="49">
        <v>554</v>
      </c>
      <c r="H20" s="12"/>
      <c r="I20" s="49"/>
      <c r="J20" s="12"/>
      <c r="K20" s="18">
        <f t="shared" si="0"/>
        <v>554</v>
      </c>
      <c r="L20" s="12"/>
      <c r="M20" s="49">
        <v>1106</v>
      </c>
      <c r="N20" s="12"/>
      <c r="O20" s="49"/>
      <c r="P20" s="12"/>
      <c r="Q20" s="18">
        <f t="shared" si="1"/>
        <v>1106</v>
      </c>
    </row>
    <row r="21" spans="1:22" ht="24.75" customHeight="1" thickBot="1">
      <c r="A21" s="10" t="s">
        <v>15</v>
      </c>
      <c r="B21" s="10"/>
      <c r="C21" s="10"/>
      <c r="D21" s="10"/>
      <c r="E21" s="10"/>
      <c r="F21" s="12"/>
      <c r="G21" s="36">
        <f>SUM(G8:G20)</f>
        <v>610743843</v>
      </c>
      <c r="H21" s="12"/>
      <c r="I21" s="51">
        <f>SUM(I8:I20)</f>
        <v>34098</v>
      </c>
      <c r="J21" s="12"/>
      <c r="K21" s="21">
        <f>SUM(K8:K20)</f>
        <v>610777941</v>
      </c>
      <c r="L21" s="12"/>
      <c r="M21" s="36">
        <f>SUM(M8:M20)</f>
        <v>4958203201</v>
      </c>
      <c r="N21" s="12"/>
      <c r="O21" s="51">
        <f>SUM(O8:O20)</f>
        <v>-1026349</v>
      </c>
      <c r="P21" s="12"/>
      <c r="Q21" s="31">
        <f>SUM(Q8:Q20)</f>
        <v>4957176852</v>
      </c>
      <c r="V21" s="26"/>
    </row>
    <row r="22" spans="1:22" ht="13.5" thickTop="1">
      <c r="V22" s="26"/>
    </row>
    <row r="23" spans="1:22">
      <c r="V23" s="26"/>
    </row>
  </sheetData>
  <mergeCells count="9">
    <mergeCell ref="E16:E20"/>
    <mergeCell ref="E8:E14"/>
    <mergeCell ref="A1:Q1"/>
    <mergeCell ref="A2:Q2"/>
    <mergeCell ref="A3:Q3"/>
    <mergeCell ref="A5:Q5"/>
    <mergeCell ref="G6:K6"/>
    <mergeCell ref="M6:Q6"/>
    <mergeCell ref="A6:A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T30"/>
  <sheetViews>
    <sheetView rightToLeft="1" view="pageBreakPreview" zoomScaleNormal="100" zoomScaleSheetLayoutView="100" workbookViewId="0">
      <selection activeCell="A23" sqref="A23"/>
    </sheetView>
  </sheetViews>
  <sheetFormatPr defaultRowHeight="12.75"/>
  <cols>
    <col min="1" max="1" width="40.28515625" customWidth="1"/>
    <col min="2" max="2" width="1.28515625" customWidth="1"/>
    <col min="3" max="3" width="12.140625" customWidth="1"/>
    <col min="4" max="4" width="1.28515625" customWidth="1"/>
    <col min="5" max="5" width="17.5703125" customWidth="1"/>
    <col min="6" max="6" width="1.28515625" customWidth="1"/>
    <col min="7" max="7" width="17.7109375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8.42578125" customWidth="1"/>
    <col min="18" max="18" width="0.28515625" customWidth="1"/>
    <col min="19" max="19" width="13.42578125" bestFit="1" customWidth="1"/>
    <col min="20" max="20" width="13.85546875" bestFit="1" customWidth="1"/>
    <col min="27" max="27" width="11.5703125" customWidth="1"/>
  </cols>
  <sheetData>
    <row r="1" spans="1:2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0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0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20" ht="14.45" customHeight="1"/>
    <row r="5" spans="1:20" ht="24.6" customHeight="1">
      <c r="A5" s="87" t="s">
        <v>110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20" ht="24.6" customHeight="1">
      <c r="A6" s="83" t="s">
        <v>32</v>
      </c>
      <c r="B6" s="76"/>
      <c r="C6" s="83" t="s">
        <v>164</v>
      </c>
      <c r="D6" s="83"/>
      <c r="E6" s="83"/>
      <c r="F6" s="83"/>
      <c r="G6" s="83"/>
      <c r="H6" s="83"/>
      <c r="I6" s="83"/>
      <c r="J6" s="12"/>
      <c r="K6" s="83" t="s">
        <v>165</v>
      </c>
      <c r="L6" s="83"/>
      <c r="M6" s="83"/>
      <c r="N6" s="83"/>
      <c r="O6" s="83"/>
      <c r="P6" s="83"/>
      <c r="Q6" s="83"/>
    </row>
    <row r="7" spans="1:20" ht="40.5" customHeight="1">
      <c r="A7" s="83"/>
      <c r="B7" s="12"/>
      <c r="C7" s="5" t="s">
        <v>7</v>
      </c>
      <c r="D7" s="13"/>
      <c r="E7" s="5" t="s">
        <v>59</v>
      </c>
      <c r="F7" s="13"/>
      <c r="G7" s="5" t="s">
        <v>60</v>
      </c>
      <c r="H7" s="13"/>
      <c r="I7" s="5" t="s">
        <v>61</v>
      </c>
      <c r="J7" s="12"/>
      <c r="K7" s="5" t="s">
        <v>7</v>
      </c>
      <c r="L7" s="13"/>
      <c r="M7" s="5" t="s">
        <v>59</v>
      </c>
      <c r="N7" s="13"/>
      <c r="O7" s="5" t="s">
        <v>60</v>
      </c>
      <c r="P7" s="13"/>
      <c r="Q7" s="5" t="s">
        <v>61</v>
      </c>
    </row>
    <row r="8" spans="1:20" ht="24.75" customHeight="1">
      <c r="A8" s="14" t="s">
        <v>154</v>
      </c>
      <c r="B8" s="12"/>
      <c r="C8" s="15">
        <v>1887395</v>
      </c>
      <c r="D8" s="12"/>
      <c r="E8" s="15">
        <v>31558024716</v>
      </c>
      <c r="F8" s="12"/>
      <c r="G8" s="15">
        <v>32570220108</v>
      </c>
      <c r="H8" s="12"/>
      <c r="I8" s="28">
        <f>E8-G8</f>
        <v>-1012195392</v>
      </c>
      <c r="J8" s="12"/>
      <c r="K8" s="15">
        <v>100538659</v>
      </c>
      <c r="L8" s="12"/>
      <c r="M8" s="15">
        <v>1865106047991</v>
      </c>
      <c r="N8" s="12"/>
      <c r="O8" s="15">
        <v>1859738339878</v>
      </c>
      <c r="P8" s="12"/>
      <c r="Q8" s="15">
        <f>M8-O8</f>
        <v>5367708113</v>
      </c>
      <c r="S8" s="26"/>
      <c r="T8" s="26"/>
    </row>
    <row r="9" spans="1:20" ht="24.75" customHeight="1">
      <c r="A9" s="17" t="s">
        <v>14</v>
      </c>
      <c r="B9" s="12"/>
      <c r="C9" s="18">
        <v>43000</v>
      </c>
      <c r="D9" s="12"/>
      <c r="E9" s="18">
        <v>252428019</v>
      </c>
      <c r="F9" s="12"/>
      <c r="G9" s="18">
        <v>262939307</v>
      </c>
      <c r="H9" s="12"/>
      <c r="I9" s="29">
        <f t="shared" ref="I9:I20" si="0">E9-G9</f>
        <v>-10511288</v>
      </c>
      <c r="J9" s="12"/>
      <c r="K9" s="18">
        <v>9963280</v>
      </c>
      <c r="L9" s="12"/>
      <c r="M9" s="18">
        <v>64659364662</v>
      </c>
      <c r="N9" s="12"/>
      <c r="O9" s="18">
        <v>58790935890</v>
      </c>
      <c r="P9" s="12"/>
      <c r="Q9" s="18">
        <f t="shared" ref="Q9:Q20" si="1">M9-O9</f>
        <v>5868428772</v>
      </c>
      <c r="S9" s="26"/>
      <c r="T9" s="26"/>
    </row>
    <row r="10" spans="1:20" ht="24.75" customHeight="1">
      <c r="A10" s="17" t="s">
        <v>153</v>
      </c>
      <c r="B10" s="12"/>
      <c r="C10" s="18">
        <v>290130</v>
      </c>
      <c r="D10" s="12"/>
      <c r="E10" s="18">
        <v>4084457074</v>
      </c>
      <c r="F10" s="12"/>
      <c r="G10" s="18">
        <v>4050327011</v>
      </c>
      <c r="H10" s="12"/>
      <c r="I10" s="29">
        <f t="shared" si="0"/>
        <v>34130063</v>
      </c>
      <c r="J10" s="12"/>
      <c r="K10" s="18">
        <v>290130</v>
      </c>
      <c r="L10" s="12"/>
      <c r="M10" s="18">
        <v>4084457074</v>
      </c>
      <c r="N10" s="12"/>
      <c r="O10" s="18">
        <v>4050327011</v>
      </c>
      <c r="P10" s="12"/>
      <c r="Q10" s="18">
        <f t="shared" si="1"/>
        <v>34130063</v>
      </c>
      <c r="S10" s="26"/>
      <c r="T10" s="26"/>
    </row>
    <row r="11" spans="1:20" ht="24.75" customHeight="1">
      <c r="A11" s="17" t="s">
        <v>158</v>
      </c>
      <c r="B11" s="12"/>
      <c r="C11" s="18">
        <v>319700</v>
      </c>
      <c r="D11" s="12"/>
      <c r="E11" s="18">
        <v>5699484610</v>
      </c>
      <c r="F11" s="12"/>
      <c r="G11" s="18">
        <v>5434052008</v>
      </c>
      <c r="H11" s="12"/>
      <c r="I11" s="29">
        <f t="shared" si="0"/>
        <v>265432602</v>
      </c>
      <c r="J11" s="12"/>
      <c r="K11" s="18">
        <v>990194</v>
      </c>
      <c r="L11" s="12"/>
      <c r="M11" s="18">
        <v>16322855990</v>
      </c>
      <c r="N11" s="12"/>
      <c r="O11" s="18">
        <v>15342401873</v>
      </c>
      <c r="P11" s="12"/>
      <c r="Q11" s="18">
        <f t="shared" si="1"/>
        <v>980454117</v>
      </c>
      <c r="S11" s="26"/>
      <c r="T11" s="26"/>
    </row>
    <row r="12" spans="1:20" ht="24.75" customHeight="1">
      <c r="A12" s="17" t="s">
        <v>155</v>
      </c>
      <c r="B12" s="12"/>
      <c r="C12" s="18">
        <v>142181382</v>
      </c>
      <c r="D12" s="12"/>
      <c r="E12" s="18">
        <v>1775149643632</v>
      </c>
      <c r="F12" s="12"/>
      <c r="G12" s="18">
        <v>1774583665883</v>
      </c>
      <c r="H12" s="12"/>
      <c r="I12" s="29">
        <f t="shared" si="0"/>
        <v>565977749</v>
      </c>
      <c r="J12" s="12"/>
      <c r="K12" s="18">
        <v>439237516</v>
      </c>
      <c r="L12" s="12"/>
      <c r="M12" s="18">
        <v>5184062033202</v>
      </c>
      <c r="N12" s="12"/>
      <c r="O12" s="18">
        <v>5178387895663</v>
      </c>
      <c r="P12" s="12"/>
      <c r="Q12" s="18">
        <f t="shared" si="1"/>
        <v>5674137539</v>
      </c>
      <c r="S12" s="26"/>
      <c r="T12" s="26"/>
    </row>
    <row r="13" spans="1:20" ht="24.75" customHeight="1">
      <c r="A13" s="17" t="s">
        <v>159</v>
      </c>
      <c r="B13" s="12"/>
      <c r="C13" s="18">
        <v>26701468</v>
      </c>
      <c r="D13" s="12"/>
      <c r="E13" s="18">
        <v>264930955658</v>
      </c>
      <c r="F13" s="12"/>
      <c r="G13" s="18">
        <v>264356981817</v>
      </c>
      <c r="H13" s="12"/>
      <c r="I13" s="29">
        <f t="shared" si="0"/>
        <v>573973841</v>
      </c>
      <c r="J13" s="12"/>
      <c r="K13" s="18">
        <v>312725174</v>
      </c>
      <c r="L13" s="12"/>
      <c r="M13" s="18">
        <v>3388772051744</v>
      </c>
      <c r="N13" s="12"/>
      <c r="O13" s="18">
        <v>3388843337272</v>
      </c>
      <c r="P13" s="12"/>
      <c r="Q13" s="18">
        <f t="shared" si="1"/>
        <v>-71285528</v>
      </c>
      <c r="S13" s="26"/>
      <c r="T13" s="26"/>
    </row>
    <row r="14" spans="1:20" ht="24.75" customHeight="1">
      <c r="A14" s="17" t="s">
        <v>157</v>
      </c>
      <c r="B14" s="12"/>
      <c r="C14" s="18">
        <v>1406862</v>
      </c>
      <c r="D14" s="12"/>
      <c r="E14" s="18">
        <v>26555167674</v>
      </c>
      <c r="F14" s="12"/>
      <c r="G14" s="18">
        <v>26261923008</v>
      </c>
      <c r="H14" s="12"/>
      <c r="I14" s="29">
        <f t="shared" si="0"/>
        <v>293244666</v>
      </c>
      <c r="J14" s="12"/>
      <c r="K14" s="18">
        <v>1406862</v>
      </c>
      <c r="L14" s="12"/>
      <c r="M14" s="18">
        <v>26555167674</v>
      </c>
      <c r="N14" s="12"/>
      <c r="O14" s="18">
        <v>26261923008</v>
      </c>
      <c r="P14" s="12"/>
      <c r="Q14" s="18">
        <f t="shared" si="1"/>
        <v>293244666</v>
      </c>
      <c r="S14" s="26"/>
      <c r="T14" s="26"/>
    </row>
    <row r="15" spans="1:20" ht="24.75" customHeight="1">
      <c r="A15" s="17" t="s">
        <v>152</v>
      </c>
      <c r="B15" s="12"/>
      <c r="C15" s="18">
        <v>269600713</v>
      </c>
      <c r="D15" s="12"/>
      <c r="E15" s="18">
        <v>4179044798346</v>
      </c>
      <c r="F15" s="12"/>
      <c r="G15" s="18">
        <v>4174934354606</v>
      </c>
      <c r="H15" s="12"/>
      <c r="I15" s="29">
        <f t="shared" si="0"/>
        <v>4110443740</v>
      </c>
      <c r="J15" s="12"/>
      <c r="K15" s="18">
        <v>4221614983</v>
      </c>
      <c r="L15" s="12"/>
      <c r="M15" s="18">
        <v>56676537911966</v>
      </c>
      <c r="N15" s="12"/>
      <c r="O15" s="18">
        <v>56646927260049</v>
      </c>
      <c r="P15" s="12"/>
      <c r="Q15" s="18">
        <f t="shared" si="1"/>
        <v>29610651917</v>
      </c>
      <c r="S15" s="26"/>
      <c r="T15" s="26"/>
    </row>
    <row r="16" spans="1:20" ht="24.75" customHeight="1">
      <c r="A16" s="17" t="s">
        <v>160</v>
      </c>
      <c r="B16" s="12"/>
      <c r="C16" s="18">
        <v>3846566</v>
      </c>
      <c r="D16" s="12"/>
      <c r="E16" s="18">
        <v>40031692657</v>
      </c>
      <c r="F16" s="12"/>
      <c r="G16" s="18">
        <v>39865159865</v>
      </c>
      <c r="H16" s="12"/>
      <c r="I16" s="29">
        <f t="shared" si="0"/>
        <v>166532792</v>
      </c>
      <c r="J16" s="12"/>
      <c r="K16" s="18">
        <v>508241661</v>
      </c>
      <c r="L16" s="12"/>
      <c r="M16" s="18">
        <v>6168752748549</v>
      </c>
      <c r="N16" s="12"/>
      <c r="O16" s="18">
        <v>6165008327683</v>
      </c>
      <c r="P16" s="12"/>
      <c r="Q16" s="18">
        <f t="shared" si="1"/>
        <v>3744420866</v>
      </c>
      <c r="S16" s="26"/>
      <c r="T16" s="26"/>
    </row>
    <row r="17" spans="1:20" ht="24.75" customHeight="1">
      <c r="A17" s="17" t="s">
        <v>163</v>
      </c>
      <c r="B17" s="12"/>
      <c r="C17" s="18">
        <v>0</v>
      </c>
      <c r="D17" s="12"/>
      <c r="E17" s="18">
        <v>0</v>
      </c>
      <c r="F17" s="12"/>
      <c r="G17" s="18">
        <v>0</v>
      </c>
      <c r="H17" s="12"/>
      <c r="I17" s="29">
        <f t="shared" si="0"/>
        <v>0</v>
      </c>
      <c r="J17" s="12"/>
      <c r="K17" s="18">
        <v>1165746</v>
      </c>
      <c r="L17" s="12"/>
      <c r="M17" s="18">
        <v>33738053893</v>
      </c>
      <c r="N17" s="12"/>
      <c r="O17" s="18">
        <v>33550238303</v>
      </c>
      <c r="P17" s="12"/>
      <c r="Q17" s="18">
        <f t="shared" si="1"/>
        <v>187815590</v>
      </c>
      <c r="S17" s="26"/>
      <c r="T17" s="26"/>
    </row>
    <row r="18" spans="1:20" ht="24.75" customHeight="1">
      <c r="A18" s="17" t="s">
        <v>162</v>
      </c>
      <c r="B18" s="12"/>
      <c r="C18" s="18">
        <v>0</v>
      </c>
      <c r="D18" s="12"/>
      <c r="E18" s="18">
        <v>0</v>
      </c>
      <c r="F18" s="12"/>
      <c r="G18" s="18">
        <v>0</v>
      </c>
      <c r="H18" s="12"/>
      <c r="I18" s="29">
        <f t="shared" si="0"/>
        <v>0</v>
      </c>
      <c r="J18" s="12"/>
      <c r="K18" s="18">
        <v>1038744</v>
      </c>
      <c r="L18" s="12"/>
      <c r="M18" s="18">
        <v>25257594617</v>
      </c>
      <c r="N18" s="12"/>
      <c r="O18" s="18">
        <v>24999983486</v>
      </c>
      <c r="P18" s="12"/>
      <c r="Q18" s="18">
        <f t="shared" si="1"/>
        <v>257611131</v>
      </c>
      <c r="S18" s="26"/>
      <c r="T18" s="26"/>
    </row>
    <row r="19" spans="1:20" ht="24.75" customHeight="1">
      <c r="A19" s="17" t="s">
        <v>13</v>
      </c>
      <c r="B19" s="12"/>
      <c r="C19" s="18">
        <v>0</v>
      </c>
      <c r="D19" s="12"/>
      <c r="E19" s="18">
        <v>0</v>
      </c>
      <c r="F19" s="12"/>
      <c r="G19" s="18">
        <v>0</v>
      </c>
      <c r="H19" s="12"/>
      <c r="I19" s="29">
        <f t="shared" si="0"/>
        <v>0</v>
      </c>
      <c r="J19" s="12"/>
      <c r="K19" s="18">
        <v>1697000</v>
      </c>
      <c r="L19" s="12"/>
      <c r="M19" s="18">
        <v>11765011882</v>
      </c>
      <c r="N19" s="12"/>
      <c r="O19" s="18">
        <v>5353153978</v>
      </c>
      <c r="P19" s="12"/>
      <c r="Q19" s="18">
        <f t="shared" si="1"/>
        <v>6411857904</v>
      </c>
      <c r="S19" s="26"/>
      <c r="T19" s="26"/>
    </row>
    <row r="20" spans="1:20" ht="24.75" customHeight="1">
      <c r="A20" s="17" t="s">
        <v>161</v>
      </c>
      <c r="B20" s="12"/>
      <c r="C20" s="20">
        <v>0</v>
      </c>
      <c r="D20" s="12"/>
      <c r="E20" s="20">
        <v>0</v>
      </c>
      <c r="F20" s="12"/>
      <c r="G20" s="20">
        <v>0</v>
      </c>
      <c r="H20" s="12"/>
      <c r="I20" s="30">
        <f t="shared" si="0"/>
        <v>0</v>
      </c>
      <c r="J20" s="12"/>
      <c r="K20" s="20">
        <v>622900</v>
      </c>
      <c r="L20" s="12"/>
      <c r="M20" s="20">
        <v>7990931324</v>
      </c>
      <c r="N20" s="12"/>
      <c r="O20" s="20">
        <v>7974630256</v>
      </c>
      <c r="P20" s="12"/>
      <c r="Q20" s="20">
        <f t="shared" si="1"/>
        <v>16301068</v>
      </c>
      <c r="S20" s="26"/>
      <c r="T20" s="26"/>
    </row>
    <row r="21" spans="1:20" ht="24.75" customHeight="1" thickBot="1">
      <c r="A21" s="10" t="s">
        <v>15</v>
      </c>
      <c r="B21" s="12"/>
      <c r="C21" s="21">
        <f>SUM(C8:C20)</f>
        <v>446277216</v>
      </c>
      <c r="D21" s="12"/>
      <c r="E21" s="21">
        <f>SUM(E8:E20)</f>
        <v>6327306652386</v>
      </c>
      <c r="F21" s="12"/>
      <c r="G21" s="21">
        <f>SUM(G8:G20)</f>
        <v>6322319623613</v>
      </c>
      <c r="H21" s="12"/>
      <c r="I21" s="31">
        <f>SUM(I8:I20)</f>
        <v>4987028773</v>
      </c>
      <c r="J21" s="12"/>
      <c r="K21" s="21">
        <f>SUM(K8:K20)</f>
        <v>5599532849</v>
      </c>
      <c r="L21" s="12"/>
      <c r="M21" s="21">
        <f>SUM(M8:M20)</f>
        <v>73473604230568</v>
      </c>
      <c r="N21" s="12"/>
      <c r="O21" s="21">
        <f>SUM(O8:O20)</f>
        <v>73415228754350</v>
      </c>
      <c r="P21" s="12"/>
      <c r="Q21" s="21">
        <f>SUM(Q8:Q20)</f>
        <v>58375476218</v>
      </c>
      <c r="S21" s="26"/>
      <c r="T21" s="26"/>
    </row>
    <row r="22" spans="1:20" ht="13.5" thickTop="1"/>
    <row r="23" spans="1:20">
      <c r="O23" s="26"/>
    </row>
    <row r="24" spans="1:20">
      <c r="G24" s="26"/>
      <c r="M24" s="26"/>
      <c r="O24" s="26"/>
      <c r="Q24" s="26"/>
    </row>
    <row r="25" spans="1:20">
      <c r="G25" s="26"/>
      <c r="I25" s="27"/>
      <c r="M25" s="26"/>
      <c r="Q25" s="26"/>
    </row>
    <row r="26" spans="1:20">
      <c r="G26" s="26"/>
      <c r="I26" s="27"/>
      <c r="M26" s="26"/>
      <c r="Q26" s="26"/>
    </row>
    <row r="27" spans="1:20">
      <c r="I27" s="26"/>
      <c r="M27" s="26"/>
    </row>
    <row r="28" spans="1:20">
      <c r="M28" s="26"/>
    </row>
    <row r="29" spans="1:20">
      <c r="M29" s="26"/>
    </row>
    <row r="30" spans="1:20">
      <c r="M30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BI25"/>
  <sheetViews>
    <sheetView rightToLeft="1" view="pageBreakPreview" zoomScaleNormal="110" zoomScaleSheetLayoutView="100" workbookViewId="0">
      <selection activeCell="A21" sqref="A21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28515625" customWidth="1"/>
    <col min="19" max="19" width="13.7109375" bestFit="1" customWidth="1"/>
    <col min="20" max="20" width="11.7109375" bestFit="1" customWidth="1"/>
    <col min="21" max="21" width="13.42578125" bestFit="1" customWidth="1"/>
    <col min="27" max="27" width="11.5703125" customWidth="1"/>
  </cols>
  <sheetData>
    <row r="1" spans="1:61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61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61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61" ht="14.45" customHeight="1"/>
    <row r="5" spans="1:61" ht="24">
      <c r="A5" s="87" t="s">
        <v>111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61" ht="24">
      <c r="A6" s="83" t="s">
        <v>32</v>
      </c>
      <c r="B6" s="76"/>
      <c r="C6" s="83" t="s">
        <v>164</v>
      </c>
      <c r="D6" s="83"/>
      <c r="E6" s="83"/>
      <c r="F6" s="83"/>
      <c r="G6" s="83"/>
      <c r="H6" s="83"/>
      <c r="I6" s="83"/>
      <c r="J6" s="12"/>
      <c r="K6" s="83" t="s">
        <v>165</v>
      </c>
      <c r="L6" s="83"/>
      <c r="M6" s="83"/>
      <c r="N6" s="83"/>
      <c r="O6" s="83"/>
      <c r="P6" s="83"/>
      <c r="Q6" s="83"/>
    </row>
    <row r="7" spans="1:61" ht="42.75" customHeight="1">
      <c r="A7" s="83"/>
      <c r="B7" s="12"/>
      <c r="C7" s="5" t="s">
        <v>7</v>
      </c>
      <c r="D7" s="13"/>
      <c r="E7" s="5" t="s">
        <v>9</v>
      </c>
      <c r="F7" s="13"/>
      <c r="G7" s="5" t="s">
        <v>60</v>
      </c>
      <c r="H7" s="13"/>
      <c r="I7" s="5" t="s">
        <v>62</v>
      </c>
      <c r="J7" s="12"/>
      <c r="K7" s="5" t="s">
        <v>7</v>
      </c>
      <c r="L7" s="13"/>
      <c r="M7" s="5" t="s">
        <v>9</v>
      </c>
      <c r="N7" s="13"/>
      <c r="O7" s="5" t="s">
        <v>60</v>
      </c>
      <c r="P7" s="13"/>
      <c r="Q7" s="5" t="s">
        <v>62</v>
      </c>
      <c r="S7" s="26"/>
      <c r="T7" s="26"/>
    </row>
    <row r="8" spans="1:61" ht="24.75" customHeight="1">
      <c r="A8" s="14" t="s">
        <v>154</v>
      </c>
      <c r="B8" s="12"/>
      <c r="C8" s="15">
        <v>1631864</v>
      </c>
      <c r="D8" s="12"/>
      <c r="E8" s="15">
        <v>27904772898</v>
      </c>
      <c r="F8" s="12"/>
      <c r="G8" s="15">
        <v>27113770236</v>
      </c>
      <c r="H8" s="12"/>
      <c r="I8" s="15">
        <f>E8-G8</f>
        <v>791002662</v>
      </c>
      <c r="J8" s="12"/>
      <c r="K8" s="15">
        <v>1631864</v>
      </c>
      <c r="L8" s="12"/>
      <c r="M8" s="15">
        <v>27904772898</v>
      </c>
      <c r="N8" s="12"/>
      <c r="O8" s="15">
        <v>28326731282</v>
      </c>
      <c r="P8" s="12"/>
      <c r="Q8" s="28">
        <f>M8-O8</f>
        <v>-421958384</v>
      </c>
      <c r="S8" s="26"/>
      <c r="T8" s="26"/>
      <c r="U8" s="26"/>
      <c r="V8" s="27"/>
    </row>
    <row r="9" spans="1:61" ht="24.75" customHeight="1">
      <c r="A9" s="17" t="s">
        <v>160</v>
      </c>
      <c r="B9" s="12"/>
      <c r="C9" s="18">
        <v>6561088</v>
      </c>
      <c r="D9" s="12"/>
      <c r="E9" s="18">
        <v>67964240159</v>
      </c>
      <c r="F9" s="12"/>
      <c r="G9" s="18">
        <v>67666724502</v>
      </c>
      <c r="H9" s="12"/>
      <c r="I9" s="18">
        <f>E9-G9</f>
        <v>297515657</v>
      </c>
      <c r="J9" s="12"/>
      <c r="K9" s="18">
        <v>6561088</v>
      </c>
      <c r="L9" s="12"/>
      <c r="M9" s="18">
        <v>67964240159</v>
      </c>
      <c r="N9" s="12"/>
      <c r="O9" s="18">
        <v>68565974761</v>
      </c>
      <c r="P9" s="12"/>
      <c r="Q9" s="29">
        <f t="shared" ref="Q9:Q17" si="0">M9-O9</f>
        <v>-601734602</v>
      </c>
      <c r="S9" s="26"/>
      <c r="T9" s="26"/>
      <c r="U9" s="26"/>
      <c r="V9" s="27"/>
    </row>
    <row r="10" spans="1:61" ht="24.75" customHeight="1">
      <c r="A10" s="17" t="s">
        <v>159</v>
      </c>
      <c r="B10" s="12"/>
      <c r="C10" s="18">
        <v>5580184</v>
      </c>
      <c r="D10" s="12"/>
      <c r="E10" s="18">
        <v>54723025050</v>
      </c>
      <c r="F10" s="12"/>
      <c r="G10" s="18">
        <v>55534421080</v>
      </c>
      <c r="H10" s="12"/>
      <c r="I10" s="29">
        <f t="shared" ref="I10:I17" si="1">E10-G10</f>
        <v>-811396030</v>
      </c>
      <c r="J10" s="12"/>
      <c r="K10" s="18">
        <v>5580184</v>
      </c>
      <c r="L10" s="12"/>
      <c r="M10" s="18">
        <v>54723025050</v>
      </c>
      <c r="N10" s="12"/>
      <c r="O10" s="18">
        <v>55346430646</v>
      </c>
      <c r="P10" s="12"/>
      <c r="Q10" s="29">
        <f t="shared" si="0"/>
        <v>-623405596</v>
      </c>
      <c r="S10" s="26"/>
      <c r="T10" s="26"/>
      <c r="U10" s="26"/>
      <c r="V10" s="27"/>
    </row>
    <row r="11" spans="1:61" ht="24.75" customHeight="1">
      <c r="A11" s="17" t="s">
        <v>13</v>
      </c>
      <c r="B11" s="12"/>
      <c r="C11" s="18">
        <v>30401650</v>
      </c>
      <c r="D11" s="12"/>
      <c r="E11" s="18">
        <v>131326448937</v>
      </c>
      <c r="F11" s="12"/>
      <c r="G11" s="18">
        <v>118702442212</v>
      </c>
      <c r="H11" s="12"/>
      <c r="I11" s="18">
        <f t="shared" si="1"/>
        <v>12624006725</v>
      </c>
      <c r="J11" s="12"/>
      <c r="K11" s="18">
        <v>30401650</v>
      </c>
      <c r="L11" s="12"/>
      <c r="M11" s="18">
        <v>131326448937</v>
      </c>
      <c r="N11" s="12"/>
      <c r="O11" s="18">
        <v>83018401159</v>
      </c>
      <c r="P11" s="12"/>
      <c r="Q11" s="29">
        <f t="shared" si="0"/>
        <v>48308047778</v>
      </c>
      <c r="S11" s="26"/>
      <c r="T11" s="26"/>
      <c r="U11" s="26"/>
      <c r="V11" s="27"/>
    </row>
    <row r="12" spans="1:61" s="46" customFormat="1" ht="24.75" customHeight="1">
      <c r="A12" s="17" t="s">
        <v>153</v>
      </c>
      <c r="B12" s="12"/>
      <c r="C12" s="18">
        <v>49871</v>
      </c>
      <c r="D12" s="12"/>
      <c r="E12" s="18">
        <v>708434312</v>
      </c>
      <c r="F12" s="12"/>
      <c r="G12" s="18">
        <v>697716893</v>
      </c>
      <c r="H12" s="12"/>
      <c r="I12" s="18">
        <f t="shared" si="1"/>
        <v>10717419</v>
      </c>
      <c r="J12" s="12"/>
      <c r="K12" s="18">
        <v>49871</v>
      </c>
      <c r="L12" s="12"/>
      <c r="M12" s="18">
        <v>708434312</v>
      </c>
      <c r="N12" s="12"/>
      <c r="O12" s="18">
        <v>697713720</v>
      </c>
      <c r="P12" s="12"/>
      <c r="Q12" s="29">
        <f t="shared" si="0"/>
        <v>10720592</v>
      </c>
      <c r="S12" s="26"/>
      <c r="T12" s="26"/>
      <c r="U12" s="26"/>
      <c r="V12" s="27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 s="46" customFormat="1" ht="24.75" customHeight="1">
      <c r="A13" s="17" t="s">
        <v>155</v>
      </c>
      <c r="B13" s="12"/>
      <c r="C13" s="18">
        <v>4055580</v>
      </c>
      <c r="D13" s="12"/>
      <c r="E13" s="18">
        <v>51118668878</v>
      </c>
      <c r="F13" s="12"/>
      <c r="G13" s="18">
        <v>51086926461</v>
      </c>
      <c r="H13" s="12"/>
      <c r="I13" s="18">
        <f t="shared" si="1"/>
        <v>31742417</v>
      </c>
      <c r="J13" s="12"/>
      <c r="K13" s="18">
        <v>4055580</v>
      </c>
      <c r="L13" s="12"/>
      <c r="M13" s="18">
        <v>51118668878</v>
      </c>
      <c r="N13" s="12"/>
      <c r="O13" s="18">
        <v>51086638657</v>
      </c>
      <c r="P13" s="12"/>
      <c r="Q13" s="29">
        <f t="shared" si="0"/>
        <v>32030221</v>
      </c>
      <c r="S13" s="26"/>
      <c r="T13" s="26"/>
      <c r="U13" s="26"/>
      <c r="V13" s="27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s="46" customFormat="1" ht="24.75" customHeight="1">
      <c r="A14" s="17" t="s">
        <v>158</v>
      </c>
      <c r="B14" s="12"/>
      <c r="C14" s="18">
        <v>152400</v>
      </c>
      <c r="D14" s="12"/>
      <c r="E14" s="18">
        <v>2755484850</v>
      </c>
      <c r="F14" s="12"/>
      <c r="G14" s="18">
        <v>2903070318</v>
      </c>
      <c r="H14" s="12"/>
      <c r="I14" s="29">
        <f t="shared" si="1"/>
        <v>-147585468</v>
      </c>
      <c r="J14" s="12"/>
      <c r="K14" s="18">
        <v>152400</v>
      </c>
      <c r="L14" s="12"/>
      <c r="M14" s="18">
        <v>2755484850</v>
      </c>
      <c r="N14" s="12"/>
      <c r="O14" s="18">
        <v>2590395768</v>
      </c>
      <c r="P14" s="12"/>
      <c r="Q14" s="29">
        <f t="shared" si="0"/>
        <v>165089082</v>
      </c>
      <c r="S14" s="26"/>
      <c r="T14" s="26"/>
      <c r="U14" s="26"/>
      <c r="V14" s="27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46" customFormat="1" ht="24.75" customHeight="1">
      <c r="A15" s="17" t="s">
        <v>156</v>
      </c>
      <c r="B15" s="12"/>
      <c r="C15" s="18">
        <v>843447</v>
      </c>
      <c r="D15" s="12"/>
      <c r="E15" s="18">
        <v>25733802659</v>
      </c>
      <c r="F15" s="12"/>
      <c r="G15" s="18">
        <v>25061308086</v>
      </c>
      <c r="H15" s="12"/>
      <c r="I15" s="18">
        <f t="shared" si="1"/>
        <v>672494573</v>
      </c>
      <c r="J15" s="12"/>
      <c r="K15" s="18">
        <v>843447</v>
      </c>
      <c r="L15" s="12"/>
      <c r="M15" s="18">
        <v>25733802659</v>
      </c>
      <c r="N15" s="12"/>
      <c r="O15" s="18">
        <v>24326873272</v>
      </c>
      <c r="P15" s="12"/>
      <c r="Q15" s="29">
        <f t="shared" si="0"/>
        <v>1406929387</v>
      </c>
      <c r="S15" s="26"/>
      <c r="T15" s="26"/>
      <c r="U15" s="26"/>
      <c r="V15" s="27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46" customFormat="1" ht="24.75" customHeight="1">
      <c r="A16" s="17" t="s">
        <v>14</v>
      </c>
      <c r="B16" s="12"/>
      <c r="C16" s="18">
        <v>149766356</v>
      </c>
      <c r="D16" s="12"/>
      <c r="E16" s="18">
        <v>866488169367</v>
      </c>
      <c r="F16" s="12"/>
      <c r="G16" s="18">
        <v>921506710120</v>
      </c>
      <c r="H16" s="12"/>
      <c r="I16" s="29">
        <f t="shared" si="1"/>
        <v>-55018540753</v>
      </c>
      <c r="J16" s="12"/>
      <c r="K16" s="18">
        <v>149766356</v>
      </c>
      <c r="L16" s="12"/>
      <c r="M16" s="18">
        <v>866488169367</v>
      </c>
      <c r="N16" s="12"/>
      <c r="O16" s="18">
        <v>915801441431</v>
      </c>
      <c r="P16" s="12"/>
      <c r="Q16" s="29">
        <f t="shared" si="0"/>
        <v>-49313272064</v>
      </c>
      <c r="S16" s="26"/>
      <c r="T16" s="26"/>
      <c r="U16" s="26"/>
      <c r="V16" s="27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s="46" customFormat="1" ht="24.75" customHeight="1">
      <c r="A17" s="17" t="s">
        <v>152</v>
      </c>
      <c r="B17" s="12"/>
      <c r="C17" s="18">
        <v>16061352</v>
      </c>
      <c r="D17" s="12"/>
      <c r="E17" s="18">
        <v>251832555285</v>
      </c>
      <c r="F17" s="12"/>
      <c r="G17" s="18">
        <v>251733984892</v>
      </c>
      <c r="H17" s="12"/>
      <c r="I17" s="20">
        <f t="shared" si="1"/>
        <v>98570393</v>
      </c>
      <c r="J17" s="12"/>
      <c r="K17" s="18">
        <v>16061352</v>
      </c>
      <c r="L17" s="12"/>
      <c r="M17" s="18">
        <v>251832555285</v>
      </c>
      <c r="N17" s="12"/>
      <c r="O17" s="18">
        <v>251710473180</v>
      </c>
      <c r="P17" s="12"/>
      <c r="Q17" s="30">
        <f t="shared" si="0"/>
        <v>122082105</v>
      </c>
      <c r="S17" s="26"/>
      <c r="T17" s="26"/>
      <c r="U17" s="26"/>
      <c r="V17" s="2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 ht="24.75" customHeight="1" thickBot="1">
      <c r="A18" s="10" t="s">
        <v>15</v>
      </c>
      <c r="B18" s="12"/>
      <c r="C18" s="21">
        <f>SUM(C8:C17)</f>
        <v>215103792</v>
      </c>
      <c r="D18" s="12"/>
      <c r="E18" s="21">
        <f>SUM(E8:E17)</f>
        <v>1480555602395</v>
      </c>
      <c r="F18" s="12"/>
      <c r="G18" s="21">
        <f>SUM(G8:G17)</f>
        <v>1522007074800</v>
      </c>
      <c r="H18" s="12"/>
      <c r="I18" s="31">
        <f>SUM(I8:I17)</f>
        <v>-41451472405</v>
      </c>
      <c r="J18" s="12"/>
      <c r="K18" s="21">
        <f>SUM(K8:K17)</f>
        <v>215103792</v>
      </c>
      <c r="L18" s="12"/>
      <c r="M18" s="21">
        <f>SUM(M8:M17)</f>
        <v>1480555602395</v>
      </c>
      <c r="N18" s="12"/>
      <c r="O18" s="21">
        <f>SUM(O8:O17)</f>
        <v>1481471073876</v>
      </c>
      <c r="P18" s="12"/>
      <c r="Q18" s="31">
        <f>SUM(Q8:Q17)</f>
        <v>-915471481</v>
      </c>
      <c r="S18" s="26"/>
      <c r="T18" s="26"/>
      <c r="U18" s="26"/>
      <c r="V18" s="27"/>
    </row>
    <row r="19" spans="1:61" ht="13.5" thickTop="1">
      <c r="S19" s="26"/>
    </row>
    <row r="20" spans="1:61">
      <c r="G20" s="26"/>
      <c r="I20" s="26"/>
      <c r="Q20" s="26"/>
    </row>
    <row r="21" spans="1:61">
      <c r="G21" s="26"/>
      <c r="I21" s="27"/>
      <c r="Q21" s="26"/>
    </row>
    <row r="22" spans="1:61">
      <c r="G22" s="26"/>
      <c r="Q22" s="27"/>
    </row>
    <row r="23" spans="1:61">
      <c r="G23" s="26"/>
      <c r="I23" s="27"/>
    </row>
    <row r="24" spans="1:61">
      <c r="E24" s="26"/>
      <c r="I24" s="27"/>
    </row>
    <row r="25" spans="1:61">
      <c r="I25" s="2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S16"/>
  <sheetViews>
    <sheetView rightToLeft="1" view="pageBreakPreview" zoomScaleNormal="100" zoomScaleSheetLayoutView="100" workbookViewId="0">
      <selection activeCell="A13" sqref="A13"/>
    </sheetView>
  </sheetViews>
  <sheetFormatPr defaultRowHeight="12.75"/>
  <cols>
    <col min="1" max="1" width="28.42578125" customWidth="1"/>
    <col min="2" max="2" width="1.28515625" customWidth="1"/>
    <col min="3" max="3" width="12.42578125" customWidth="1"/>
    <col min="4" max="4" width="1.28515625" customWidth="1"/>
    <col min="5" max="5" width="17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0.28515625" customWidth="1"/>
    <col min="27" max="27" width="11.5703125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5" customHeight="1"/>
    <row r="5" spans="1:19" ht="23.45" customHeight="1">
      <c r="A5" s="87" t="s">
        <v>112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ht="23.45" customHeight="1">
      <c r="A6" s="83" t="s">
        <v>169</v>
      </c>
      <c r="B6" s="76"/>
      <c r="C6" s="83" t="s">
        <v>168</v>
      </c>
      <c r="D6" s="83"/>
      <c r="E6" s="83"/>
      <c r="F6" s="83"/>
      <c r="G6" s="83"/>
      <c r="H6" s="12"/>
      <c r="I6" s="83" t="s">
        <v>164</v>
      </c>
      <c r="J6" s="83"/>
      <c r="K6" s="83"/>
      <c r="L6" s="83"/>
      <c r="M6" s="83"/>
      <c r="N6" s="12"/>
      <c r="O6" s="83" t="s">
        <v>165</v>
      </c>
      <c r="P6" s="83"/>
      <c r="Q6" s="83"/>
      <c r="R6" s="83"/>
      <c r="S6" s="83"/>
    </row>
    <row r="7" spans="1:19" ht="42.75" customHeight="1">
      <c r="A7" s="83"/>
      <c r="B7" s="12"/>
      <c r="C7" s="5" t="s">
        <v>50</v>
      </c>
      <c r="D7" s="13"/>
      <c r="E7" s="5" t="s">
        <v>51</v>
      </c>
      <c r="F7" s="13"/>
      <c r="G7" s="5" t="s">
        <v>52</v>
      </c>
      <c r="H7" s="12"/>
      <c r="I7" s="5" t="s">
        <v>53</v>
      </c>
      <c r="J7" s="13"/>
      <c r="K7" s="5" t="s">
        <v>54</v>
      </c>
      <c r="L7" s="13"/>
      <c r="M7" s="5" t="s">
        <v>55</v>
      </c>
      <c r="N7" s="12"/>
      <c r="O7" s="5" t="s">
        <v>53</v>
      </c>
      <c r="P7" s="13"/>
      <c r="Q7" s="5" t="s">
        <v>54</v>
      </c>
      <c r="R7" s="13"/>
      <c r="S7" s="5" t="s">
        <v>55</v>
      </c>
    </row>
    <row r="8" spans="1:19" ht="24.75" customHeight="1">
      <c r="A8" s="14" t="s">
        <v>14</v>
      </c>
      <c r="B8" s="12"/>
      <c r="C8" s="14" t="s">
        <v>56</v>
      </c>
      <c r="D8" s="12"/>
      <c r="E8" s="15">
        <v>115236471</v>
      </c>
      <c r="F8" s="12"/>
      <c r="G8" s="15">
        <v>45</v>
      </c>
      <c r="H8" s="12"/>
      <c r="I8" s="15">
        <v>0</v>
      </c>
      <c r="J8" s="12"/>
      <c r="K8" s="28">
        <v>0</v>
      </c>
      <c r="L8" s="12"/>
      <c r="M8" s="15">
        <v>0</v>
      </c>
      <c r="N8" s="12"/>
      <c r="O8" s="15">
        <v>5185641195</v>
      </c>
      <c r="P8" s="12"/>
      <c r="Q8" s="28">
        <v>0</v>
      </c>
      <c r="R8" s="12"/>
      <c r="S8" s="15">
        <f>O8+Q8</f>
        <v>5185641195</v>
      </c>
    </row>
    <row r="9" spans="1:19" ht="24.75" customHeight="1">
      <c r="A9" s="17" t="s">
        <v>13</v>
      </c>
      <c r="B9" s="12"/>
      <c r="C9" s="17" t="s">
        <v>3</v>
      </c>
      <c r="D9" s="12"/>
      <c r="E9" s="18">
        <v>28751177</v>
      </c>
      <c r="F9" s="12"/>
      <c r="G9" s="18">
        <v>150</v>
      </c>
      <c r="H9" s="12"/>
      <c r="I9" s="20">
        <v>0</v>
      </c>
      <c r="J9" s="12"/>
      <c r="K9" s="30">
        <v>0</v>
      </c>
      <c r="L9" s="12"/>
      <c r="M9" s="20">
        <v>0</v>
      </c>
      <c r="N9" s="12"/>
      <c r="O9" s="20">
        <v>4312676550</v>
      </c>
      <c r="P9" s="12"/>
      <c r="Q9" s="30">
        <v>0</v>
      </c>
      <c r="R9" s="12"/>
      <c r="S9" s="20">
        <f>O9+Q9</f>
        <v>4312676550</v>
      </c>
    </row>
    <row r="10" spans="1:19" ht="24.75" customHeight="1">
      <c r="A10" s="10" t="s">
        <v>15</v>
      </c>
      <c r="B10" s="12"/>
      <c r="C10" s="18"/>
      <c r="D10" s="12"/>
      <c r="E10" s="18"/>
      <c r="F10" s="12"/>
      <c r="G10" s="18"/>
      <c r="H10" s="12"/>
      <c r="I10" s="21">
        <f>SUM(I8:I9)</f>
        <v>0</v>
      </c>
      <c r="J10" s="12"/>
      <c r="K10" s="31">
        <f>SUM(K8:K9)</f>
        <v>0</v>
      </c>
      <c r="L10" s="12"/>
      <c r="M10" s="21">
        <f>SUM(M8:M9)</f>
        <v>0</v>
      </c>
      <c r="N10" s="12"/>
      <c r="O10" s="21">
        <f>SUM(O8:O9)</f>
        <v>9498317745</v>
      </c>
      <c r="P10" s="12"/>
      <c r="Q10" s="31">
        <f>SUM(Q8:Q9)</f>
        <v>0</v>
      </c>
      <c r="R10" s="12"/>
      <c r="S10" s="21">
        <f>SUM(S8:S9)</f>
        <v>9498317745</v>
      </c>
    </row>
    <row r="12" spans="1:19">
      <c r="S12" s="26"/>
    </row>
    <row r="13" spans="1:19">
      <c r="K13" s="26"/>
      <c r="M13" s="26"/>
    </row>
    <row r="14" spans="1:19">
      <c r="M14" s="26"/>
    </row>
    <row r="15" spans="1:19">
      <c r="K15" s="26"/>
      <c r="S15" s="26"/>
    </row>
    <row r="16" spans="1:19">
      <c r="K16" s="26"/>
    </row>
  </sheetData>
  <mergeCells count="8">
    <mergeCell ref="A1:S1"/>
    <mergeCell ref="A2:S2"/>
    <mergeCell ref="A3:S3"/>
    <mergeCell ref="A5:S5"/>
    <mergeCell ref="C6:G6"/>
    <mergeCell ref="I6:M6"/>
    <mergeCell ref="O6:S6"/>
    <mergeCell ref="A6:A7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D24"/>
  <sheetViews>
    <sheetView rightToLeft="1" view="pageBreakPreview" zoomScaleNormal="100" zoomScaleSheetLayoutView="100" workbookViewId="0">
      <selection activeCell="AB11" sqref="AB11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5.855468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4.28515625" customWidth="1"/>
    <col min="16" max="16" width="1.28515625" customWidth="1"/>
    <col min="17" max="17" width="12.28515625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6" bestFit="1" customWidth="1"/>
    <col min="24" max="24" width="1.28515625" customWidth="1"/>
    <col min="25" max="25" width="17.7109375" bestFit="1" customWidth="1"/>
    <col min="26" max="26" width="1.28515625" customWidth="1"/>
    <col min="27" max="27" width="11.5703125" customWidth="1"/>
    <col min="28" max="28" width="0.28515625" customWidth="1"/>
    <col min="29" max="29" width="11.5703125" bestFit="1" customWidth="1"/>
  </cols>
  <sheetData>
    <row r="1" spans="1:3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30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30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30" ht="28.5" customHeight="1">
      <c r="A4" s="87" t="s">
        <v>63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</row>
    <row r="5" spans="1:30" ht="27" customHeight="1">
      <c r="A5" s="87" t="s">
        <v>146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</row>
    <row r="6" spans="1:30" ht="24.6" customHeight="1">
      <c r="A6" s="8"/>
      <c r="B6" s="8"/>
      <c r="C6" s="8"/>
      <c r="D6" s="8"/>
      <c r="E6" s="80" t="s">
        <v>147</v>
      </c>
      <c r="F6" s="80"/>
      <c r="G6" s="80"/>
      <c r="H6" s="80"/>
      <c r="I6" s="80"/>
      <c r="J6" s="8"/>
      <c r="K6" s="80" t="s">
        <v>2</v>
      </c>
      <c r="L6" s="80"/>
      <c r="M6" s="80"/>
      <c r="N6" s="80"/>
      <c r="O6" s="80"/>
      <c r="P6" s="80"/>
      <c r="Q6" s="80"/>
      <c r="R6" s="8"/>
      <c r="S6" s="80" t="s">
        <v>151</v>
      </c>
      <c r="T6" s="80"/>
      <c r="U6" s="80"/>
      <c r="V6" s="80"/>
      <c r="W6" s="80"/>
      <c r="X6" s="80"/>
      <c r="Y6" s="80"/>
      <c r="Z6" s="80"/>
      <c r="AA6" s="80"/>
    </row>
    <row r="7" spans="1:30" ht="24.75" customHeight="1">
      <c r="A7" s="8"/>
      <c r="B7" s="8"/>
      <c r="C7" s="8"/>
      <c r="D7" s="8"/>
      <c r="E7" s="82" t="s">
        <v>7</v>
      </c>
      <c r="F7" s="9"/>
      <c r="G7" s="82" t="s">
        <v>8</v>
      </c>
      <c r="H7" s="9"/>
      <c r="I7" s="82" t="s">
        <v>9</v>
      </c>
      <c r="J7" s="8"/>
      <c r="K7" s="81" t="s">
        <v>4</v>
      </c>
      <c r="L7" s="81"/>
      <c r="M7" s="81"/>
      <c r="N7" s="9"/>
      <c r="O7" s="81" t="s">
        <v>5</v>
      </c>
      <c r="P7" s="81"/>
      <c r="Q7" s="81"/>
      <c r="R7" s="8"/>
      <c r="S7" s="82" t="s">
        <v>7</v>
      </c>
      <c r="T7" s="9"/>
      <c r="U7" s="78" t="s">
        <v>11</v>
      </c>
      <c r="V7" s="9"/>
      <c r="W7" s="82" t="s">
        <v>8</v>
      </c>
      <c r="X7" s="9"/>
      <c r="Y7" s="82" t="s">
        <v>9</v>
      </c>
      <c r="Z7" s="9"/>
      <c r="AA7" s="78" t="s">
        <v>12</v>
      </c>
    </row>
    <row r="8" spans="1:30" ht="24.75" customHeight="1">
      <c r="A8" s="80" t="s">
        <v>6</v>
      </c>
      <c r="B8" s="80"/>
      <c r="C8" s="80"/>
      <c r="D8" s="8"/>
      <c r="E8" s="83"/>
      <c r="F8" s="8"/>
      <c r="G8" s="83"/>
      <c r="H8" s="8"/>
      <c r="I8" s="83"/>
      <c r="J8" s="8"/>
      <c r="K8" s="3" t="s">
        <v>7</v>
      </c>
      <c r="L8" s="9"/>
      <c r="M8" s="3" t="s">
        <v>8</v>
      </c>
      <c r="N8" s="8"/>
      <c r="O8" s="3" t="s">
        <v>7</v>
      </c>
      <c r="P8" s="9"/>
      <c r="Q8" s="3" t="s">
        <v>10</v>
      </c>
      <c r="R8" s="8"/>
      <c r="S8" s="83"/>
      <c r="T8" s="8"/>
      <c r="U8" s="79"/>
      <c r="V8" s="8"/>
      <c r="W8" s="83"/>
      <c r="X8" s="8"/>
      <c r="Y8" s="83"/>
      <c r="Z8" s="8"/>
      <c r="AA8" s="79"/>
    </row>
    <row r="9" spans="1:30" ht="24.75" customHeight="1">
      <c r="A9" s="85" t="s">
        <v>13</v>
      </c>
      <c r="B9" s="85"/>
      <c r="C9" s="85"/>
      <c r="D9" s="8"/>
      <c r="E9" s="55">
        <v>28901177</v>
      </c>
      <c r="F9" s="8"/>
      <c r="G9" s="55">
        <v>73958053693</v>
      </c>
      <c r="H9" s="8"/>
      <c r="I9" s="55">
        <v>113004356968.743</v>
      </c>
      <c r="J9" s="8"/>
      <c r="K9" s="55">
        <v>1500473</v>
      </c>
      <c r="L9" s="8"/>
      <c r="M9" s="55">
        <v>5698085244</v>
      </c>
      <c r="N9" s="8"/>
      <c r="O9" s="55">
        <v>0</v>
      </c>
      <c r="P9" s="8"/>
      <c r="Q9" s="55">
        <v>0</v>
      </c>
      <c r="R9" s="8"/>
      <c r="S9" s="55">
        <v>30401650</v>
      </c>
      <c r="T9" s="8"/>
      <c r="U9" s="55">
        <v>4323</v>
      </c>
      <c r="V9" s="8"/>
      <c r="W9" s="55">
        <v>79656138937</v>
      </c>
      <c r="X9" s="8"/>
      <c r="Y9" s="55">
        <v>131326448936.95799</v>
      </c>
      <c r="Z9" s="8"/>
      <c r="AA9" s="56">
        <v>7.95</v>
      </c>
      <c r="AC9" s="25"/>
      <c r="AD9" s="11"/>
    </row>
    <row r="10" spans="1:30" ht="24.75" customHeight="1">
      <c r="A10" s="86" t="s">
        <v>14</v>
      </c>
      <c r="B10" s="86"/>
      <c r="C10" s="86"/>
      <c r="D10" s="8"/>
      <c r="E10" s="57">
        <v>146189356</v>
      </c>
      <c r="F10" s="8"/>
      <c r="G10" s="58">
        <v>894136764181</v>
      </c>
      <c r="H10" s="8"/>
      <c r="I10" s="58">
        <v>899842032870.94995</v>
      </c>
      <c r="J10" s="8"/>
      <c r="K10" s="58">
        <v>3620000</v>
      </c>
      <c r="L10" s="8"/>
      <c r="M10" s="58">
        <v>21927616557</v>
      </c>
      <c r="N10" s="8"/>
      <c r="O10" s="59">
        <v>-43000</v>
      </c>
      <c r="P10" s="8"/>
      <c r="Q10" s="58">
        <v>252428019</v>
      </c>
      <c r="R10" s="8"/>
      <c r="S10" s="58">
        <v>149766356</v>
      </c>
      <c r="T10" s="8"/>
      <c r="U10" s="57">
        <v>5790</v>
      </c>
      <c r="V10" s="8"/>
      <c r="W10" s="58">
        <v>915801441431</v>
      </c>
      <c r="X10" s="8"/>
      <c r="Y10" s="58">
        <v>866488169367.05798</v>
      </c>
      <c r="Z10" s="8"/>
      <c r="AA10" s="60">
        <v>52.42</v>
      </c>
      <c r="AC10" s="25"/>
      <c r="AD10" s="11"/>
    </row>
    <row r="11" spans="1:30" ht="24.75" customHeight="1" thickBot="1">
      <c r="A11" s="84" t="s">
        <v>15</v>
      </c>
      <c r="B11" s="84"/>
      <c r="C11" s="84"/>
      <c r="D11" s="10"/>
      <c r="E11" s="61">
        <f>SUM(E9:E10)</f>
        <v>175090533</v>
      </c>
      <c r="F11" s="8"/>
      <c r="G11" s="61">
        <f>SUM(G9:G10)</f>
        <v>968094817874</v>
      </c>
      <c r="H11" s="8"/>
      <c r="I11" s="61">
        <f>SUM(I9:I10)</f>
        <v>1012846389839.693</v>
      </c>
      <c r="J11" s="8"/>
      <c r="K11" s="61">
        <f>SUM(K9:K10)</f>
        <v>5120473</v>
      </c>
      <c r="L11" s="8"/>
      <c r="M11" s="61">
        <f>SUM(M9:M10)</f>
        <v>27625701801</v>
      </c>
      <c r="N11" s="8"/>
      <c r="O11" s="62">
        <f>SUM(O9:O10)</f>
        <v>-43000</v>
      </c>
      <c r="P11" s="8"/>
      <c r="Q11" s="61">
        <f>SUM(Q9:Q10)</f>
        <v>252428019</v>
      </c>
      <c r="R11" s="8"/>
      <c r="S11" s="61">
        <f>SUM(S9:S10)</f>
        <v>180168006</v>
      </c>
      <c r="T11" s="8"/>
      <c r="U11" s="57"/>
      <c r="V11" s="8"/>
      <c r="W11" s="61">
        <f>SUM(W9:W10)</f>
        <v>995457580368</v>
      </c>
      <c r="X11" s="8"/>
      <c r="Y11" s="61">
        <f>SUM(Y9:Y10)</f>
        <v>997814618304.01599</v>
      </c>
      <c r="Z11" s="8"/>
      <c r="AA11" s="63">
        <f>SUM(AA9:AA10)</f>
        <v>60.370000000000005</v>
      </c>
      <c r="AC11" s="25"/>
      <c r="AD11" s="11"/>
    </row>
    <row r="12" spans="1:30" ht="13.5" thickTop="1"/>
    <row r="13" spans="1:30">
      <c r="AA13" s="11"/>
    </row>
    <row r="14" spans="1:30">
      <c r="M14" s="26"/>
      <c r="Y14" s="26"/>
      <c r="AA14" s="11"/>
    </row>
    <row r="15" spans="1:30">
      <c r="K15" s="26"/>
      <c r="M15" s="26"/>
      <c r="Y15" s="26"/>
    </row>
    <row r="16" spans="1:30">
      <c r="K16" s="26"/>
      <c r="M16" s="26"/>
    </row>
    <row r="17" spans="11:25">
      <c r="K17" s="26"/>
      <c r="M17" s="26"/>
      <c r="Y17" s="26"/>
    </row>
    <row r="18" spans="11:25">
      <c r="Y18" s="54"/>
    </row>
    <row r="24" spans="11:25">
      <c r="W24" s="11"/>
    </row>
  </sheetData>
  <mergeCells count="22">
    <mergeCell ref="A1:AA1"/>
    <mergeCell ref="A2:AA2"/>
    <mergeCell ref="A3:AA3"/>
    <mergeCell ref="A4:AA4"/>
    <mergeCell ref="A5:AA5"/>
    <mergeCell ref="A11:C11"/>
    <mergeCell ref="A8:C8"/>
    <mergeCell ref="A9:C9"/>
    <mergeCell ref="A10:C10"/>
    <mergeCell ref="E6:I6"/>
    <mergeCell ref="E7:E8"/>
    <mergeCell ref="G7:G8"/>
    <mergeCell ref="I7:I8"/>
    <mergeCell ref="AA7:AA8"/>
    <mergeCell ref="K6:Q6"/>
    <mergeCell ref="S6:AA6"/>
    <mergeCell ref="K7:M7"/>
    <mergeCell ref="O7:Q7"/>
    <mergeCell ref="S7:S8"/>
    <mergeCell ref="U7:U8"/>
    <mergeCell ref="W7:W8"/>
    <mergeCell ref="Y7:Y8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AC38"/>
  <sheetViews>
    <sheetView rightToLeft="1" view="pageBreakPreview" topLeftCell="A4" zoomScaleNormal="100" zoomScaleSheetLayoutView="100" workbookViewId="0">
      <selection activeCell="A21" sqref="A21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6" customWidth="1"/>
    <col min="7" max="7" width="1.28515625" customWidth="1"/>
    <col min="8" max="8" width="16" customWidth="1"/>
    <col min="9" max="9" width="1.28515625" customWidth="1"/>
    <col min="10" max="10" width="13" customWidth="1"/>
    <col min="11" max="11" width="1.28515625" customWidth="1"/>
    <col min="12" max="12" width="17.7109375" bestFit="1" customWidth="1"/>
    <col min="13" max="13" width="1.28515625" customWidth="1"/>
    <col min="14" max="14" width="13.7109375" bestFit="1" customWidth="1"/>
    <col min="15" max="15" width="1.28515625" customWidth="1"/>
    <col min="16" max="16" width="17.5703125" bestFit="1" customWidth="1"/>
    <col min="17" max="17" width="1.28515625" customWidth="1"/>
    <col min="18" max="18" width="11" bestFit="1" customWidth="1"/>
    <col min="19" max="19" width="1.28515625" customWidth="1"/>
    <col min="20" max="20" width="14.85546875" customWidth="1"/>
    <col min="21" max="21" width="1.28515625" customWidth="1"/>
    <col min="22" max="22" width="16.42578125" bestFit="1" customWidth="1"/>
    <col min="23" max="23" width="1.28515625" customWidth="1"/>
    <col min="24" max="24" width="16.28515625" bestFit="1" customWidth="1"/>
    <col min="25" max="25" width="1.28515625" customWidth="1"/>
    <col min="26" max="26" width="12" customWidth="1"/>
    <col min="27" max="27" width="11.5703125" customWidth="1"/>
    <col min="28" max="28" width="16.28515625" bestFit="1" customWidth="1"/>
  </cols>
  <sheetData>
    <row r="1" spans="1:2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1:29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1:29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29" ht="14.45" customHeight="1"/>
    <row r="5" spans="1:29" ht="24">
      <c r="A5" s="87" t="s">
        <v>64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9" ht="24.75" customHeight="1">
      <c r="A6" s="12"/>
      <c r="B6" s="12"/>
      <c r="C6" s="12"/>
      <c r="D6" s="80" t="s">
        <v>147</v>
      </c>
      <c r="E6" s="80"/>
      <c r="F6" s="80"/>
      <c r="G6" s="80"/>
      <c r="H6" s="80"/>
      <c r="I6" s="12"/>
      <c r="J6" s="80" t="s">
        <v>2</v>
      </c>
      <c r="K6" s="80"/>
      <c r="L6" s="80"/>
      <c r="M6" s="80"/>
      <c r="N6" s="80"/>
      <c r="O6" s="80"/>
      <c r="P6" s="80"/>
      <c r="Q6" s="12"/>
      <c r="R6" s="80" t="s">
        <v>151</v>
      </c>
      <c r="S6" s="80"/>
      <c r="T6" s="80"/>
      <c r="U6" s="80"/>
      <c r="V6" s="80"/>
      <c r="W6" s="80"/>
      <c r="X6" s="80"/>
      <c r="Y6" s="80"/>
      <c r="Z6" s="80"/>
    </row>
    <row r="7" spans="1:29" ht="24.75" customHeight="1">
      <c r="A7" s="12"/>
      <c r="B7" s="12"/>
      <c r="C7" s="12"/>
      <c r="D7" s="82" t="s">
        <v>19</v>
      </c>
      <c r="E7" s="13"/>
      <c r="F7" s="82" t="s">
        <v>8</v>
      </c>
      <c r="G7" s="13"/>
      <c r="H7" s="82" t="s">
        <v>9</v>
      </c>
      <c r="I7" s="12"/>
      <c r="J7" s="81" t="s">
        <v>16</v>
      </c>
      <c r="K7" s="81"/>
      <c r="L7" s="81"/>
      <c r="M7" s="13"/>
      <c r="N7" s="81" t="s">
        <v>17</v>
      </c>
      <c r="O7" s="81"/>
      <c r="P7" s="81"/>
      <c r="Q7" s="12"/>
      <c r="R7" s="82" t="s">
        <v>7</v>
      </c>
      <c r="S7" s="13"/>
      <c r="T7" s="78" t="s">
        <v>20</v>
      </c>
      <c r="U7" s="13"/>
      <c r="V7" s="82" t="s">
        <v>8</v>
      </c>
      <c r="W7" s="13"/>
      <c r="X7" s="82" t="s">
        <v>9</v>
      </c>
      <c r="Y7" s="13"/>
      <c r="Z7" s="78" t="s">
        <v>12</v>
      </c>
    </row>
    <row r="8" spans="1:29" ht="24.75" customHeight="1">
      <c r="A8" s="80" t="s">
        <v>18</v>
      </c>
      <c r="B8" s="80"/>
      <c r="C8" s="12"/>
      <c r="D8" s="83"/>
      <c r="E8" s="2"/>
      <c r="F8" s="83"/>
      <c r="G8" s="12"/>
      <c r="H8" s="83"/>
      <c r="I8" s="12"/>
      <c r="J8" s="3" t="s">
        <v>7</v>
      </c>
      <c r="K8" s="13"/>
      <c r="L8" s="3" t="s">
        <v>8</v>
      </c>
      <c r="M8" s="12"/>
      <c r="N8" s="3" t="s">
        <v>7</v>
      </c>
      <c r="O8" s="13"/>
      <c r="P8" s="3" t="s">
        <v>10</v>
      </c>
      <c r="Q8" s="12"/>
      <c r="R8" s="83"/>
      <c r="S8" s="12"/>
      <c r="T8" s="79"/>
      <c r="U8" s="12"/>
      <c r="V8" s="83"/>
      <c r="W8" s="12"/>
      <c r="X8" s="83"/>
      <c r="Y8" s="12"/>
      <c r="Z8" s="79"/>
    </row>
    <row r="9" spans="1:29" ht="24.75" customHeight="1">
      <c r="A9" s="89" t="s">
        <v>152</v>
      </c>
      <c r="B9" s="89"/>
      <c r="C9" s="12"/>
      <c r="D9" s="15">
        <v>1619413</v>
      </c>
      <c r="E9" s="12"/>
      <c r="F9" s="15">
        <v>24681326549</v>
      </c>
      <c r="G9" s="12"/>
      <c r="H9" s="15">
        <v>24704838261.822701</v>
      </c>
      <c r="I9" s="12"/>
      <c r="J9" s="15">
        <v>284042652</v>
      </c>
      <c r="K9" s="12"/>
      <c r="L9" s="15">
        <v>4401963501237</v>
      </c>
      <c r="M9" s="12"/>
      <c r="N9" s="28">
        <v>-269600713</v>
      </c>
      <c r="O9" s="12"/>
      <c r="P9" s="15">
        <v>4179044798346</v>
      </c>
      <c r="Q9" s="12"/>
      <c r="R9" s="15">
        <v>16061352</v>
      </c>
      <c r="S9" s="12"/>
      <c r="T9" s="15">
        <v>15680</v>
      </c>
      <c r="U9" s="12"/>
      <c r="V9" s="15">
        <v>251710473180</v>
      </c>
      <c r="W9" s="12"/>
      <c r="X9" s="15">
        <v>251832555285.02399</v>
      </c>
      <c r="Y9" s="12"/>
      <c r="Z9" s="16">
        <v>15.24</v>
      </c>
      <c r="AB9" s="25"/>
      <c r="AC9" s="11"/>
    </row>
    <row r="10" spans="1:29" ht="24.75" customHeight="1">
      <c r="A10" s="88" t="s">
        <v>160</v>
      </c>
      <c r="B10" s="88"/>
      <c r="C10" s="12"/>
      <c r="D10" s="18">
        <v>1699605</v>
      </c>
      <c r="E10" s="12"/>
      <c r="F10" s="18">
        <v>17294542791</v>
      </c>
      <c r="G10" s="12"/>
      <c r="H10" s="18">
        <v>16395292532.705601</v>
      </c>
      <c r="I10" s="12"/>
      <c r="J10" s="18">
        <v>8708049</v>
      </c>
      <c r="K10" s="12"/>
      <c r="L10" s="18">
        <v>91136591835</v>
      </c>
      <c r="M10" s="12"/>
      <c r="N10" s="29">
        <v>-3846566</v>
      </c>
      <c r="O10" s="12"/>
      <c r="P10" s="18">
        <v>40031692657</v>
      </c>
      <c r="Q10" s="12"/>
      <c r="R10" s="18">
        <v>6561088</v>
      </c>
      <c r="S10" s="12"/>
      <c r="T10" s="18">
        <v>10371</v>
      </c>
      <c r="U10" s="12"/>
      <c r="V10" s="18">
        <v>68565974761</v>
      </c>
      <c r="W10" s="12"/>
      <c r="X10" s="18">
        <v>67964240158.667999</v>
      </c>
      <c r="Y10" s="12"/>
      <c r="Z10" s="19">
        <v>4.1100000000000003</v>
      </c>
      <c r="AB10" s="25"/>
      <c r="AC10" s="11"/>
    </row>
    <row r="11" spans="1:29" ht="24.75" customHeight="1">
      <c r="A11" s="88" t="s">
        <v>153</v>
      </c>
      <c r="B11" s="88"/>
      <c r="C11" s="12"/>
      <c r="D11" s="18">
        <v>1</v>
      </c>
      <c r="E11" s="12"/>
      <c r="F11" s="18">
        <v>10339</v>
      </c>
      <c r="G11" s="12"/>
      <c r="H11" s="18">
        <v>13824.4074375</v>
      </c>
      <c r="I11" s="12"/>
      <c r="J11" s="18">
        <v>340000</v>
      </c>
      <c r="K11" s="12"/>
      <c r="L11" s="18">
        <v>4748030080</v>
      </c>
      <c r="M11" s="12"/>
      <c r="N11" s="29">
        <v>-290130</v>
      </c>
      <c r="O11" s="12"/>
      <c r="P11" s="18">
        <v>4084457074</v>
      </c>
      <c r="Q11" s="12"/>
      <c r="R11" s="18">
        <v>49871</v>
      </c>
      <c r="S11" s="12"/>
      <c r="T11" s="18">
        <v>14208</v>
      </c>
      <c r="U11" s="12"/>
      <c r="V11" s="18">
        <v>697713683</v>
      </c>
      <c r="W11" s="12"/>
      <c r="X11" s="18">
        <v>708434311.65600002</v>
      </c>
      <c r="Y11" s="12"/>
      <c r="Z11" s="19">
        <v>0.04</v>
      </c>
      <c r="AB11" s="25"/>
      <c r="AC11" s="11"/>
    </row>
    <row r="12" spans="1:29" ht="24.75" customHeight="1">
      <c r="A12" s="88" t="s">
        <v>154</v>
      </c>
      <c r="B12" s="88"/>
      <c r="C12" s="12"/>
      <c r="D12" s="18">
        <v>1519372</v>
      </c>
      <c r="E12" s="12"/>
      <c r="F12" s="18">
        <v>27339952811</v>
      </c>
      <c r="G12" s="12"/>
      <c r="H12" s="18">
        <v>26126991765.380001</v>
      </c>
      <c r="I12" s="12"/>
      <c r="J12" s="18">
        <v>1999887</v>
      </c>
      <c r="K12" s="12"/>
      <c r="L12" s="18">
        <v>33556998579</v>
      </c>
      <c r="M12" s="12"/>
      <c r="N12" s="29">
        <v>-1887395</v>
      </c>
      <c r="O12" s="12"/>
      <c r="P12" s="18">
        <v>31558024716</v>
      </c>
      <c r="Q12" s="12"/>
      <c r="R12" s="18">
        <v>1631864</v>
      </c>
      <c r="S12" s="12"/>
      <c r="T12" s="18">
        <v>17104</v>
      </c>
      <c r="U12" s="12"/>
      <c r="V12" s="18">
        <v>28326731282</v>
      </c>
      <c r="W12" s="12"/>
      <c r="X12" s="18">
        <v>27904772898.0592</v>
      </c>
      <c r="Y12" s="12"/>
      <c r="Z12" s="19">
        <v>1.69</v>
      </c>
      <c r="AB12" s="25"/>
      <c r="AC12" s="11"/>
    </row>
    <row r="13" spans="1:29" ht="24.75" customHeight="1">
      <c r="A13" s="88" t="s">
        <v>158</v>
      </c>
      <c r="B13" s="88"/>
      <c r="C13" s="12"/>
      <c r="D13" s="18">
        <v>194400</v>
      </c>
      <c r="E13" s="12"/>
      <c r="F13" s="18">
        <v>3101950501</v>
      </c>
      <c r="G13" s="12"/>
      <c r="H13" s="18">
        <v>3417299936.0999999</v>
      </c>
      <c r="I13" s="12"/>
      <c r="J13" s="18">
        <v>277700</v>
      </c>
      <c r="K13" s="12"/>
      <c r="L13" s="18">
        <v>4919822390</v>
      </c>
      <c r="M13" s="12"/>
      <c r="N13" s="29">
        <v>-319700</v>
      </c>
      <c r="O13" s="12"/>
      <c r="P13" s="18">
        <v>5699484610</v>
      </c>
      <c r="Q13" s="12"/>
      <c r="R13" s="18">
        <v>152400</v>
      </c>
      <c r="S13" s="12"/>
      <c r="T13" s="18">
        <v>18084</v>
      </c>
      <c r="U13" s="12"/>
      <c r="V13" s="18">
        <v>2589532278</v>
      </c>
      <c r="W13" s="12"/>
      <c r="X13" s="18">
        <v>2755484849.6999998</v>
      </c>
      <c r="Y13" s="12"/>
      <c r="Z13" s="19">
        <v>0.17</v>
      </c>
      <c r="AB13" s="25"/>
      <c r="AC13" s="11"/>
    </row>
    <row r="14" spans="1:29" ht="24.75" customHeight="1">
      <c r="A14" s="88" t="s">
        <v>156</v>
      </c>
      <c r="B14" s="88"/>
      <c r="C14" s="12"/>
      <c r="D14" s="18">
        <v>826240</v>
      </c>
      <c r="E14" s="12"/>
      <c r="F14" s="18">
        <v>23811857253</v>
      </c>
      <c r="G14" s="12"/>
      <c r="H14" s="18">
        <v>24546292067.119999</v>
      </c>
      <c r="I14" s="12"/>
      <c r="J14" s="18">
        <v>17207</v>
      </c>
      <c r="K14" s="12"/>
      <c r="L14" s="18">
        <v>515016019</v>
      </c>
      <c r="M14" s="12"/>
      <c r="N14" s="29">
        <v>0</v>
      </c>
      <c r="O14" s="12"/>
      <c r="P14" s="18">
        <v>0</v>
      </c>
      <c r="Q14" s="12"/>
      <c r="R14" s="18">
        <v>843447</v>
      </c>
      <c r="S14" s="12"/>
      <c r="T14" s="18">
        <v>30516</v>
      </c>
      <c r="U14" s="12"/>
      <c r="V14" s="18">
        <v>24326873272</v>
      </c>
      <c r="W14" s="12"/>
      <c r="X14" s="18">
        <v>25733802659.1278</v>
      </c>
      <c r="Y14" s="12"/>
      <c r="Z14" s="19">
        <v>1.56</v>
      </c>
      <c r="AB14" s="25"/>
      <c r="AC14" s="11"/>
    </row>
    <row r="15" spans="1:29" ht="24.75" customHeight="1">
      <c r="A15" s="88" t="s">
        <v>155</v>
      </c>
      <c r="B15" s="88"/>
      <c r="C15" s="12"/>
      <c r="D15" s="18">
        <v>4563</v>
      </c>
      <c r="E15" s="12"/>
      <c r="F15" s="18">
        <v>55730046</v>
      </c>
      <c r="G15" s="12"/>
      <c r="H15" s="18">
        <v>56017850.251837499</v>
      </c>
      <c r="I15" s="12"/>
      <c r="J15" s="18">
        <v>146232399</v>
      </c>
      <c r="K15" s="12"/>
      <c r="L15" s="18">
        <v>1825614574494</v>
      </c>
      <c r="M15" s="12"/>
      <c r="N15" s="29">
        <v>-142181382</v>
      </c>
      <c r="O15" s="12"/>
      <c r="P15" s="18">
        <v>1775149643632</v>
      </c>
      <c r="Q15" s="12"/>
      <c r="R15" s="18">
        <v>4055580</v>
      </c>
      <c r="S15" s="12"/>
      <c r="T15" s="18">
        <v>12605</v>
      </c>
      <c r="U15" s="12"/>
      <c r="V15" s="18">
        <v>51086638657</v>
      </c>
      <c r="W15" s="12"/>
      <c r="X15" s="18">
        <v>51118668878.028702</v>
      </c>
      <c r="Y15" s="12"/>
      <c r="Z15" s="19">
        <v>3.09</v>
      </c>
      <c r="AB15" s="25"/>
      <c r="AC15" s="11"/>
    </row>
    <row r="16" spans="1:29" ht="24.75" customHeight="1">
      <c r="A16" s="88" t="s">
        <v>157</v>
      </c>
      <c r="B16" s="88"/>
      <c r="C16" s="12"/>
      <c r="D16" s="18">
        <v>1406862</v>
      </c>
      <c r="E16" s="12"/>
      <c r="F16" s="18">
        <v>26261923008</v>
      </c>
      <c r="G16" s="12"/>
      <c r="H16" s="18">
        <v>26283694215.125198</v>
      </c>
      <c r="I16" s="12"/>
      <c r="J16" s="18">
        <v>0</v>
      </c>
      <c r="K16" s="12"/>
      <c r="L16" s="18">
        <v>0</v>
      </c>
      <c r="M16" s="12"/>
      <c r="N16" s="29">
        <v>-1406862</v>
      </c>
      <c r="O16" s="12"/>
      <c r="P16" s="18">
        <v>26555167674</v>
      </c>
      <c r="Q16" s="12"/>
      <c r="R16" s="18">
        <v>0</v>
      </c>
      <c r="S16" s="12"/>
      <c r="T16" s="18">
        <v>0</v>
      </c>
      <c r="U16" s="12"/>
      <c r="V16" s="18">
        <v>0</v>
      </c>
      <c r="W16" s="12"/>
      <c r="X16" s="18">
        <v>0</v>
      </c>
      <c r="Y16" s="12"/>
      <c r="Z16" s="19">
        <v>0</v>
      </c>
      <c r="AB16" s="25"/>
      <c r="AC16" s="11"/>
    </row>
    <row r="17" spans="1:29" ht="24.75" customHeight="1">
      <c r="A17" s="88" t="s">
        <v>159</v>
      </c>
      <c r="B17" s="88"/>
      <c r="C17" s="12"/>
      <c r="D17" s="18">
        <v>2074828</v>
      </c>
      <c r="E17" s="12"/>
      <c r="F17" s="18">
        <v>20240062894</v>
      </c>
      <c r="G17" s="12"/>
      <c r="H17" s="18">
        <v>20428053328.790798</v>
      </c>
      <c r="I17" s="12"/>
      <c r="J17" s="18">
        <v>30206824</v>
      </c>
      <c r="K17" s="12"/>
      <c r="L17" s="18">
        <v>299463349569</v>
      </c>
      <c r="M17" s="12"/>
      <c r="N17" s="29">
        <v>-26701468</v>
      </c>
      <c r="O17" s="12"/>
      <c r="P17" s="18">
        <v>264930955658</v>
      </c>
      <c r="Q17" s="12"/>
      <c r="R17" s="18">
        <v>5580184</v>
      </c>
      <c r="S17" s="12"/>
      <c r="T17" s="18">
        <v>9809</v>
      </c>
      <c r="U17" s="12"/>
      <c r="V17" s="18">
        <v>55346430646</v>
      </c>
      <c r="W17" s="12"/>
      <c r="X17" s="18">
        <v>54723025050.096703</v>
      </c>
      <c r="Y17" s="12"/>
      <c r="Z17" s="19">
        <v>3.31</v>
      </c>
      <c r="AB17" s="25"/>
      <c r="AC17" s="11"/>
    </row>
    <row r="18" spans="1:29" ht="24.75" customHeight="1" thickBot="1">
      <c r="A18" s="84" t="s">
        <v>15</v>
      </c>
      <c r="B18" s="84"/>
      <c r="C18" s="12"/>
      <c r="D18" s="21">
        <f>SUM(D9:D17)</f>
        <v>9345284</v>
      </c>
      <c r="E18" s="12"/>
      <c r="F18" s="21">
        <f>SUM(F9:F17)</f>
        <v>142787356192</v>
      </c>
      <c r="G18" s="12"/>
      <c r="H18" s="21">
        <f>SUM(H9:H17)</f>
        <v>141958493781.70358</v>
      </c>
      <c r="I18" s="12"/>
      <c r="J18" s="21">
        <f>SUM(J9:J17)</f>
        <v>471824718</v>
      </c>
      <c r="K18" s="12"/>
      <c r="L18" s="21">
        <f>SUM(L9:L17)</f>
        <v>6661917884203</v>
      </c>
      <c r="M18" s="12"/>
      <c r="N18" s="31">
        <f>SUM(N9:N17)</f>
        <v>-446234216</v>
      </c>
      <c r="O18" s="12"/>
      <c r="P18" s="21">
        <f>SUM(P9:P17)</f>
        <v>6327054224367</v>
      </c>
      <c r="Q18" s="12"/>
      <c r="R18" s="21">
        <f>SUM(R9:R17)</f>
        <v>34935786</v>
      </c>
      <c r="S18" s="12"/>
      <c r="T18" s="18"/>
      <c r="U18" s="12"/>
      <c r="V18" s="21">
        <f>SUM(V9:V17)</f>
        <v>482650367759</v>
      </c>
      <c r="W18" s="12"/>
      <c r="X18" s="21">
        <f>SUM(X9:X17)</f>
        <v>482740984090.36041</v>
      </c>
      <c r="Y18" s="12"/>
      <c r="Z18" s="22">
        <f>SUM(Z9:Z17)</f>
        <v>29.21</v>
      </c>
      <c r="AB18" s="25"/>
      <c r="AC18" s="11"/>
    </row>
    <row r="19" spans="1:29" ht="13.5" thickTop="1">
      <c r="Z19" s="11"/>
      <c r="AC19" s="11"/>
    </row>
    <row r="20" spans="1:29">
      <c r="H20" s="26"/>
      <c r="R20" s="26"/>
      <c r="V20" s="26"/>
      <c r="X20" s="26"/>
    </row>
    <row r="21" spans="1:29">
      <c r="D21" s="26"/>
      <c r="F21" s="26"/>
      <c r="H21" s="26"/>
      <c r="P21" s="27"/>
      <c r="R21" s="26"/>
      <c r="V21" s="26"/>
      <c r="X21" s="26"/>
    </row>
    <row r="22" spans="1:29">
      <c r="H22" s="26"/>
      <c r="J22" s="26"/>
      <c r="L22" s="26"/>
      <c r="N22" s="26"/>
      <c r="P22" s="26"/>
      <c r="V22" s="26"/>
    </row>
    <row r="23" spans="1:29">
      <c r="H23" s="26"/>
      <c r="L23" s="26"/>
      <c r="P23" s="26"/>
      <c r="V23" s="26"/>
    </row>
    <row r="24" spans="1:29">
      <c r="H24" s="26"/>
      <c r="P24" s="26"/>
      <c r="T24" s="26"/>
      <c r="V24" s="26"/>
      <c r="Z24" s="11"/>
    </row>
    <row r="25" spans="1:29">
      <c r="H25" s="26"/>
      <c r="P25" s="26"/>
    </row>
    <row r="26" spans="1:29">
      <c r="H26" s="26"/>
      <c r="J26" s="26"/>
      <c r="L26" s="26"/>
      <c r="N26" s="26"/>
      <c r="P26" s="26"/>
    </row>
    <row r="27" spans="1:29">
      <c r="H27" s="26"/>
      <c r="N27" s="27"/>
      <c r="P27" s="26"/>
      <c r="V27" s="26"/>
    </row>
    <row r="28" spans="1:29">
      <c r="H28" s="26"/>
      <c r="J28" s="26"/>
      <c r="L28" s="26"/>
      <c r="V28" s="26"/>
    </row>
    <row r="29" spans="1:29">
      <c r="H29" s="26"/>
    </row>
    <row r="30" spans="1:29">
      <c r="H30" s="26"/>
    </row>
    <row r="31" spans="1:29">
      <c r="H31" s="26"/>
    </row>
    <row r="32" spans="1:29">
      <c r="H32" s="26"/>
    </row>
    <row r="33" spans="8:8">
      <c r="H33" s="26"/>
    </row>
    <row r="34" spans="8:8">
      <c r="H34" s="26"/>
    </row>
    <row r="35" spans="8:8">
      <c r="H35" s="26"/>
    </row>
    <row r="36" spans="8:8">
      <c r="H36" s="26"/>
    </row>
    <row r="37" spans="8:8">
      <c r="H37" s="26"/>
    </row>
    <row r="38" spans="8:8">
      <c r="H38" s="26"/>
    </row>
  </sheetData>
  <mergeCells count="28">
    <mergeCell ref="A17:B17"/>
    <mergeCell ref="T7:T8"/>
    <mergeCell ref="V7:V8"/>
    <mergeCell ref="X7:X8"/>
    <mergeCell ref="Z7:Z8"/>
    <mergeCell ref="A16:B16"/>
    <mergeCell ref="A1:Z1"/>
    <mergeCell ref="A2:Z2"/>
    <mergeCell ref="A3:Z3"/>
    <mergeCell ref="D6:H6"/>
    <mergeCell ref="J6:P6"/>
    <mergeCell ref="R6:Z6"/>
    <mergeCell ref="A18:B18"/>
    <mergeCell ref="A5:Z5"/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D7:D8"/>
    <mergeCell ref="F7:F8"/>
    <mergeCell ref="H7:H8"/>
    <mergeCell ref="R7:R8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T125"/>
  <sheetViews>
    <sheetView rightToLeft="1" view="pageBreakPreview" zoomScaleNormal="100" zoomScaleSheetLayoutView="100" workbookViewId="0">
      <selection activeCell="A22" sqref="A22"/>
    </sheetView>
  </sheetViews>
  <sheetFormatPr defaultRowHeight="12.75"/>
  <cols>
    <col min="1" max="1" width="34.28515625" customWidth="1"/>
    <col min="2" max="2" width="1.7109375" customWidth="1"/>
    <col min="3" max="3" width="23.42578125" bestFit="1" customWidth="1"/>
    <col min="4" max="4" width="1.28515625" customWidth="1"/>
    <col min="5" max="5" width="9.5703125" customWidth="1"/>
    <col min="6" max="6" width="1.140625" customWidth="1"/>
    <col min="7" max="7" width="18" customWidth="1"/>
    <col min="8" max="8" width="1.28515625" customWidth="1"/>
    <col min="9" max="9" width="16" customWidth="1"/>
    <col min="10" max="10" width="1.28515625" customWidth="1"/>
    <col min="11" max="11" width="21.42578125" customWidth="1"/>
    <col min="12" max="12" width="1.28515625" customWidth="1"/>
    <col min="13" max="13" width="19" customWidth="1"/>
    <col min="14" max="14" width="1.28515625" customWidth="1"/>
    <col min="15" max="15" width="17.5703125" bestFit="1" customWidth="1"/>
    <col min="16" max="16" width="1.28515625" customWidth="1"/>
    <col min="17" max="17" width="12.5703125" customWidth="1"/>
    <col min="18" max="18" width="0.28515625" customWidth="1"/>
    <col min="19" max="19" width="9.5703125" bestFit="1" customWidth="1"/>
    <col min="27" max="27" width="11.5703125" customWidth="1"/>
  </cols>
  <sheetData>
    <row r="1" spans="1:20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0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0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20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0" ht="24">
      <c r="A5" s="87" t="s">
        <v>65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20" ht="24.75" customHeight="1">
      <c r="A6" s="91" t="s">
        <v>97</v>
      </c>
      <c r="B6" s="91"/>
      <c r="C6" s="91"/>
      <c r="D6" s="91"/>
      <c r="E6" s="91"/>
      <c r="F6" s="91"/>
      <c r="G6" s="91"/>
      <c r="I6" s="2" t="s">
        <v>147</v>
      </c>
      <c r="K6" s="80" t="s">
        <v>2</v>
      </c>
      <c r="L6" s="80"/>
      <c r="M6" s="80"/>
      <c r="O6" s="91" t="s">
        <v>151</v>
      </c>
      <c r="P6" s="91"/>
      <c r="Q6" s="91"/>
    </row>
    <row r="7" spans="1:20" ht="39" customHeight="1">
      <c r="A7" s="2" t="s">
        <v>21</v>
      </c>
      <c r="B7" s="32"/>
      <c r="C7" s="24" t="s">
        <v>98</v>
      </c>
      <c r="D7" s="10"/>
      <c r="E7" s="24" t="s">
        <v>99</v>
      </c>
      <c r="F7" s="10"/>
      <c r="G7" s="24" t="s">
        <v>83</v>
      </c>
      <c r="I7" s="2" t="s">
        <v>22</v>
      </c>
      <c r="K7" s="2" t="s">
        <v>23</v>
      </c>
      <c r="M7" s="2" t="s">
        <v>24</v>
      </c>
      <c r="O7" s="2" t="s">
        <v>22</v>
      </c>
      <c r="Q7" s="47" t="s">
        <v>12</v>
      </c>
    </row>
    <row r="8" spans="1:20" ht="24.75" customHeight="1">
      <c r="A8" s="14" t="s">
        <v>66</v>
      </c>
      <c r="B8" s="17"/>
      <c r="C8" s="14" t="s">
        <v>69</v>
      </c>
      <c r="D8" s="23"/>
      <c r="E8" s="90" t="s">
        <v>81</v>
      </c>
      <c r="F8" s="23"/>
      <c r="G8" s="17" t="s">
        <v>84</v>
      </c>
      <c r="I8" s="15">
        <v>2682972</v>
      </c>
      <c r="J8" s="12"/>
      <c r="K8" s="15">
        <v>9498325953</v>
      </c>
      <c r="L8" s="12"/>
      <c r="M8" s="15">
        <v>9499067745</v>
      </c>
      <c r="N8" s="12"/>
      <c r="O8" s="15">
        <v>1941180</v>
      </c>
      <c r="P8" s="12"/>
      <c r="Q8" s="64">
        <v>1.1743794738358533E-4</v>
      </c>
      <c r="R8" s="65"/>
      <c r="S8" s="66"/>
      <c r="T8" s="25"/>
    </row>
    <row r="9" spans="1:20" ht="24.75" customHeight="1">
      <c r="A9" s="17" t="s">
        <v>66</v>
      </c>
      <c r="B9" s="17"/>
      <c r="C9" s="17" t="s">
        <v>70</v>
      </c>
      <c r="D9" s="23"/>
      <c r="E9" s="90"/>
      <c r="F9" s="23"/>
      <c r="G9" s="17" t="s">
        <v>85</v>
      </c>
      <c r="I9" s="18">
        <v>14376981</v>
      </c>
      <c r="J9" s="12"/>
      <c r="K9" s="18">
        <v>508347318</v>
      </c>
      <c r="L9" s="12"/>
      <c r="M9" s="18">
        <v>515097519</v>
      </c>
      <c r="N9" s="12"/>
      <c r="O9" s="18">
        <v>7626780</v>
      </c>
      <c r="P9" s="12"/>
      <c r="Q9" s="67">
        <v>4.6140666416621891E-4</v>
      </c>
      <c r="R9" s="65"/>
      <c r="S9" s="66"/>
      <c r="T9" s="25"/>
    </row>
    <row r="10" spans="1:20" ht="24.75" customHeight="1">
      <c r="A10" s="17" t="s">
        <v>66</v>
      </c>
      <c r="B10" s="17"/>
      <c r="C10" s="17" t="s">
        <v>71</v>
      </c>
      <c r="D10" s="23"/>
      <c r="E10" s="90"/>
      <c r="F10" s="23"/>
      <c r="G10" s="17" t="s">
        <v>86</v>
      </c>
      <c r="I10" s="18">
        <v>47292543534</v>
      </c>
      <c r="J10" s="12"/>
      <c r="K10" s="18">
        <v>109336760</v>
      </c>
      <c r="L10" s="12"/>
      <c r="M10" s="18">
        <v>21545500000</v>
      </c>
      <c r="N10" s="12"/>
      <c r="O10" s="18">
        <v>25856380294</v>
      </c>
      <c r="P10" s="12"/>
      <c r="Q10" s="67">
        <v>1.5642651523798641</v>
      </c>
      <c r="R10" s="65"/>
      <c r="S10" s="66"/>
      <c r="T10" s="25"/>
    </row>
    <row r="11" spans="1:20" ht="24.75" customHeight="1">
      <c r="A11" s="17" t="s">
        <v>67</v>
      </c>
      <c r="B11" s="17"/>
      <c r="C11" s="17" t="s">
        <v>72</v>
      </c>
      <c r="D11" s="23"/>
      <c r="E11" s="90"/>
      <c r="F11" s="23"/>
      <c r="G11" s="17" t="s">
        <v>87</v>
      </c>
      <c r="I11" s="18">
        <v>990218593</v>
      </c>
      <c r="J11" s="12"/>
      <c r="K11" s="18">
        <v>86477369782</v>
      </c>
      <c r="L11" s="12"/>
      <c r="M11" s="18">
        <v>85682669572</v>
      </c>
      <c r="N11" s="12"/>
      <c r="O11" s="18">
        <v>1784918803</v>
      </c>
      <c r="P11" s="12"/>
      <c r="Q11" s="67">
        <v>0.10798442208897994</v>
      </c>
      <c r="R11" s="65"/>
      <c r="S11" s="66"/>
      <c r="T11" s="25"/>
    </row>
    <row r="12" spans="1:20" ht="24.75" customHeight="1">
      <c r="A12" s="17" t="s">
        <v>67</v>
      </c>
      <c r="B12" s="17"/>
      <c r="C12" s="17" t="s">
        <v>73</v>
      </c>
      <c r="D12" s="23"/>
      <c r="E12" s="90"/>
      <c r="F12" s="23"/>
      <c r="G12" s="17" t="s">
        <v>88</v>
      </c>
      <c r="I12" s="18">
        <v>2159541682</v>
      </c>
      <c r="J12" s="12"/>
      <c r="K12" s="18">
        <v>31150640088</v>
      </c>
      <c r="L12" s="12"/>
      <c r="M12" s="18">
        <v>32980117252</v>
      </c>
      <c r="N12" s="12"/>
      <c r="O12" s="18">
        <v>330064518</v>
      </c>
      <c r="P12" s="12"/>
      <c r="Q12" s="67">
        <v>1.9968317980853117E-2</v>
      </c>
      <c r="R12" s="65"/>
      <c r="S12" s="66"/>
      <c r="T12" s="25"/>
    </row>
    <row r="13" spans="1:20" ht="24.75" customHeight="1">
      <c r="A13" s="17" t="s">
        <v>67</v>
      </c>
      <c r="B13" s="17"/>
      <c r="C13" s="17" t="s">
        <v>74</v>
      </c>
      <c r="D13" s="23"/>
      <c r="E13" s="90"/>
      <c r="F13" s="23"/>
      <c r="G13" s="17" t="s">
        <v>89</v>
      </c>
      <c r="I13" s="18">
        <v>12839170831</v>
      </c>
      <c r="J13" s="12"/>
      <c r="K13" s="18">
        <v>2550582557058</v>
      </c>
      <c r="L13" s="12"/>
      <c r="M13" s="18">
        <v>2562273414525</v>
      </c>
      <c r="N13" s="12"/>
      <c r="O13" s="18">
        <v>1148313364</v>
      </c>
      <c r="P13" s="12"/>
      <c r="Q13" s="67">
        <v>6.9470922027478052E-2</v>
      </c>
      <c r="R13" s="65"/>
      <c r="S13" s="66"/>
      <c r="T13" s="25"/>
    </row>
    <row r="14" spans="1:20" ht="24.75" customHeight="1">
      <c r="A14" s="17" t="s">
        <v>67</v>
      </c>
      <c r="B14" s="17"/>
      <c r="C14" s="17" t="s">
        <v>75</v>
      </c>
      <c r="D14" s="23"/>
      <c r="E14" s="90"/>
      <c r="F14" s="23"/>
      <c r="G14" s="17" t="s">
        <v>90</v>
      </c>
      <c r="I14" s="18">
        <v>620482992</v>
      </c>
      <c r="J14" s="12"/>
      <c r="K14" s="18">
        <v>4312738279</v>
      </c>
      <c r="L14" s="12"/>
      <c r="M14" s="18">
        <v>4918623133</v>
      </c>
      <c r="N14" s="12"/>
      <c r="O14" s="18">
        <v>14598138</v>
      </c>
      <c r="P14" s="12"/>
      <c r="Q14" s="67">
        <v>8.8316145970096418E-4</v>
      </c>
      <c r="R14" s="65"/>
      <c r="S14" s="66"/>
      <c r="T14" s="25"/>
    </row>
    <row r="15" spans="1:20" ht="24.75" customHeight="1">
      <c r="A15" s="17" t="s">
        <v>67</v>
      </c>
      <c r="B15" s="17"/>
      <c r="C15" s="17" t="s">
        <v>76</v>
      </c>
      <c r="D15" s="23"/>
      <c r="E15" s="90"/>
      <c r="F15" s="23"/>
      <c r="G15" s="17" t="s">
        <v>91</v>
      </c>
      <c r="I15" s="18">
        <v>3441588082</v>
      </c>
      <c r="J15" s="12"/>
      <c r="K15" s="18">
        <v>1551119108711</v>
      </c>
      <c r="L15" s="12"/>
      <c r="M15" s="18">
        <v>1553715089358</v>
      </c>
      <c r="N15" s="12"/>
      <c r="O15" s="18">
        <v>845607435</v>
      </c>
      <c r="P15" s="12"/>
      <c r="Q15" s="67">
        <v>5.1157750161601984E-2</v>
      </c>
      <c r="R15" s="65"/>
      <c r="S15" s="66"/>
      <c r="T15" s="25"/>
    </row>
    <row r="16" spans="1:20" ht="24.75" customHeight="1">
      <c r="A16" s="17" t="s">
        <v>67</v>
      </c>
      <c r="B16" s="17"/>
      <c r="C16" s="17" t="s">
        <v>77</v>
      </c>
      <c r="D16" s="23"/>
      <c r="E16" s="90"/>
      <c r="F16" s="23"/>
      <c r="G16" s="17" t="s">
        <v>92</v>
      </c>
      <c r="I16" s="18">
        <v>736447386</v>
      </c>
      <c r="J16" s="12"/>
      <c r="K16" s="18">
        <v>176393913681</v>
      </c>
      <c r="L16" s="12"/>
      <c r="M16" s="18">
        <v>176514283353</v>
      </c>
      <c r="N16" s="12"/>
      <c r="O16" s="18">
        <v>616077714</v>
      </c>
      <c r="P16" s="12"/>
      <c r="Q16" s="67">
        <v>3.72716091042209E-2</v>
      </c>
      <c r="R16" s="65"/>
      <c r="S16" s="66"/>
      <c r="T16" s="25"/>
    </row>
    <row r="17" spans="1:20" ht="24.75" customHeight="1">
      <c r="A17" s="17" t="s">
        <v>67</v>
      </c>
      <c r="B17" s="17"/>
      <c r="C17" s="17" t="s">
        <v>78</v>
      </c>
      <c r="D17" s="23"/>
      <c r="E17" s="90"/>
      <c r="F17" s="23"/>
      <c r="G17" s="17" t="s">
        <v>93</v>
      </c>
      <c r="I17" s="18">
        <v>3708571655</v>
      </c>
      <c r="J17" s="12"/>
      <c r="K17" s="18">
        <v>26729652085</v>
      </c>
      <c r="L17" s="12"/>
      <c r="M17" s="18">
        <v>30434791133</v>
      </c>
      <c r="N17" s="12"/>
      <c r="O17" s="18">
        <v>3432607</v>
      </c>
      <c r="P17" s="12"/>
      <c r="Q17" s="67">
        <v>2.0766663588875153E-4</v>
      </c>
      <c r="R17" s="65"/>
      <c r="S17" s="66"/>
      <c r="T17" s="25"/>
    </row>
    <row r="18" spans="1:20" ht="24.75" customHeight="1">
      <c r="A18" s="17" t="s">
        <v>68</v>
      </c>
      <c r="B18" s="17"/>
      <c r="C18" s="17" t="s">
        <v>79</v>
      </c>
      <c r="D18" s="23"/>
      <c r="E18" s="90"/>
      <c r="F18" s="23"/>
      <c r="G18" s="17" t="s">
        <v>94</v>
      </c>
      <c r="I18" s="18">
        <v>9099222</v>
      </c>
      <c r="J18" s="12"/>
      <c r="K18" s="18">
        <v>38477</v>
      </c>
      <c r="L18" s="12"/>
      <c r="M18" s="18">
        <v>0</v>
      </c>
      <c r="N18" s="12"/>
      <c r="O18" s="18">
        <v>9137699</v>
      </c>
      <c r="P18" s="12"/>
      <c r="Q18" s="67">
        <v>5.5281458410298906E-4</v>
      </c>
      <c r="R18" s="65"/>
      <c r="S18" s="66"/>
      <c r="T18" s="25"/>
    </row>
    <row r="19" spans="1:20" ht="24.75" customHeight="1">
      <c r="A19" s="17" t="s">
        <v>66</v>
      </c>
      <c r="B19" s="17"/>
      <c r="C19" s="17" t="s">
        <v>80</v>
      </c>
      <c r="D19" s="23"/>
      <c r="E19" s="17" t="s">
        <v>82</v>
      </c>
      <c r="F19" s="23"/>
      <c r="G19" s="17" t="s">
        <v>95</v>
      </c>
      <c r="I19" s="18">
        <v>19950000000</v>
      </c>
      <c r="J19" s="12"/>
      <c r="K19" s="18">
        <v>0</v>
      </c>
      <c r="L19" s="12"/>
      <c r="M19" s="18">
        <v>0</v>
      </c>
      <c r="N19" s="12"/>
      <c r="O19" s="18">
        <v>19950000000</v>
      </c>
      <c r="P19" s="12"/>
      <c r="Q19" s="67">
        <v>1.2069396193565394</v>
      </c>
      <c r="R19" s="65"/>
      <c r="S19" s="66"/>
      <c r="T19" s="25"/>
    </row>
    <row r="20" spans="1:20" ht="24.75" customHeight="1">
      <c r="A20" s="23" t="s">
        <v>30</v>
      </c>
      <c r="B20" s="23"/>
      <c r="C20" s="33" t="s">
        <v>101</v>
      </c>
      <c r="D20" s="4"/>
      <c r="E20" s="17" t="s">
        <v>81</v>
      </c>
      <c r="F20" s="4"/>
      <c r="G20" s="37" t="s">
        <v>96</v>
      </c>
      <c r="I20" s="49">
        <v>130552</v>
      </c>
      <c r="J20" s="12"/>
      <c r="K20" s="49">
        <v>554</v>
      </c>
      <c r="L20" s="12"/>
      <c r="M20" s="49">
        <v>0</v>
      </c>
      <c r="N20" s="12"/>
      <c r="O20" s="49">
        <v>131106</v>
      </c>
      <c r="P20" s="12"/>
      <c r="Q20" s="68">
        <v>7.9316804879878927E-6</v>
      </c>
      <c r="R20" s="65"/>
      <c r="S20" s="66"/>
      <c r="T20" s="25"/>
    </row>
    <row r="21" spans="1:20" ht="24.75" customHeight="1" thickBot="1">
      <c r="A21" s="10" t="s">
        <v>15</v>
      </c>
      <c r="B21" s="7"/>
      <c r="C21" s="7"/>
      <c r="D21" s="10"/>
      <c r="E21" s="10"/>
      <c r="F21" s="10"/>
      <c r="G21" s="10"/>
      <c r="I21" s="36">
        <f>SUM(I8:I20)</f>
        <v>91764854482</v>
      </c>
      <c r="J21" s="12"/>
      <c r="K21" s="36">
        <f>SUM(K8:K20)</f>
        <v>4436882028746</v>
      </c>
      <c r="L21" s="12"/>
      <c r="M21" s="36">
        <f>SUM(M8:M20)</f>
        <v>4478078653590</v>
      </c>
      <c r="N21" s="12"/>
      <c r="O21" s="36">
        <f>SUM(O8:O20)</f>
        <v>50568229638</v>
      </c>
      <c r="P21" s="12"/>
      <c r="Q21" s="69">
        <f>SUM(Q8:Q20)</f>
        <v>3.0592882120712681</v>
      </c>
      <c r="R21" s="65"/>
      <c r="S21" s="66"/>
      <c r="T21" s="25"/>
    </row>
    <row r="22" spans="1:20" ht="13.5" thickTop="1">
      <c r="K22" s="38"/>
      <c r="M22" s="38"/>
      <c r="T22" s="25"/>
    </row>
    <row r="23" spans="1:20">
      <c r="K23" s="26"/>
      <c r="M23" s="26"/>
      <c r="O23" s="26"/>
    </row>
    <row r="24" spans="1:20">
      <c r="O24" s="26"/>
    </row>
    <row r="26" spans="1:20">
      <c r="G26" s="26"/>
    </row>
    <row r="27" spans="1:20">
      <c r="G27" s="26"/>
    </row>
    <row r="28" spans="1:20">
      <c r="G28" s="26"/>
    </row>
    <row r="29" spans="1:20">
      <c r="G29" s="26"/>
    </row>
    <row r="30" spans="1:20">
      <c r="G30" s="26"/>
    </row>
    <row r="31" spans="1:20">
      <c r="G31" s="26"/>
    </row>
    <row r="32" spans="1:20">
      <c r="G32" s="26"/>
    </row>
    <row r="33" spans="7:7">
      <c r="G33" s="26"/>
    </row>
    <row r="34" spans="7:7">
      <c r="G34" s="26"/>
    </row>
    <row r="35" spans="7:7">
      <c r="G35" s="26"/>
    </row>
    <row r="36" spans="7:7">
      <c r="G36" s="26"/>
    </row>
    <row r="37" spans="7:7">
      <c r="G37" s="26"/>
    </row>
    <row r="38" spans="7:7">
      <c r="G38" s="26"/>
    </row>
    <row r="39" spans="7:7">
      <c r="G39" s="26"/>
    </row>
    <row r="40" spans="7:7">
      <c r="G40" s="26"/>
    </row>
    <row r="41" spans="7:7">
      <c r="G41" s="26"/>
    </row>
    <row r="42" spans="7:7">
      <c r="G42" s="26"/>
    </row>
    <row r="43" spans="7:7">
      <c r="G43" s="26"/>
    </row>
    <row r="44" spans="7:7">
      <c r="G44" s="26"/>
    </row>
    <row r="45" spans="7:7">
      <c r="G45" s="26"/>
    </row>
    <row r="46" spans="7:7">
      <c r="G46" s="26"/>
    </row>
    <row r="47" spans="7:7">
      <c r="G47" s="26"/>
    </row>
    <row r="48" spans="7:7">
      <c r="G48" s="26"/>
    </row>
    <row r="49" spans="7:7">
      <c r="G49" s="26"/>
    </row>
    <row r="50" spans="7:7">
      <c r="G50" s="26"/>
    </row>
    <row r="51" spans="7:7">
      <c r="G51" s="26"/>
    </row>
    <row r="52" spans="7:7">
      <c r="G52" s="26"/>
    </row>
    <row r="53" spans="7:7">
      <c r="G53" s="26"/>
    </row>
    <row r="54" spans="7:7">
      <c r="G54" s="26"/>
    </row>
    <row r="55" spans="7:7">
      <c r="G55" s="26"/>
    </row>
    <row r="56" spans="7:7">
      <c r="G56" s="26"/>
    </row>
    <row r="57" spans="7:7">
      <c r="G57" s="26"/>
    </row>
    <row r="58" spans="7:7">
      <c r="G58" s="26"/>
    </row>
    <row r="59" spans="7:7">
      <c r="G59" s="26"/>
    </row>
    <row r="60" spans="7:7">
      <c r="G60" s="26"/>
    </row>
    <row r="61" spans="7:7">
      <c r="G61" s="26"/>
    </row>
    <row r="62" spans="7:7">
      <c r="G62" s="26"/>
    </row>
    <row r="63" spans="7:7">
      <c r="G63" s="26"/>
    </row>
    <row r="64" spans="7:7">
      <c r="G64" s="26"/>
    </row>
    <row r="65" spans="7:7">
      <c r="G65" s="26"/>
    </row>
    <row r="66" spans="7:7">
      <c r="G66" s="26"/>
    </row>
    <row r="67" spans="7:7">
      <c r="G67" s="26"/>
    </row>
    <row r="68" spans="7:7">
      <c r="G68" s="26"/>
    </row>
    <row r="69" spans="7:7">
      <c r="G69" s="26"/>
    </row>
    <row r="70" spans="7:7">
      <c r="G70" s="26"/>
    </row>
    <row r="71" spans="7:7">
      <c r="G71" s="26"/>
    </row>
    <row r="72" spans="7:7">
      <c r="G72" s="26"/>
    </row>
    <row r="73" spans="7:7">
      <c r="G73" s="26"/>
    </row>
    <row r="74" spans="7:7">
      <c r="G74" s="26"/>
    </row>
    <row r="75" spans="7:7">
      <c r="G75" s="26"/>
    </row>
    <row r="76" spans="7:7">
      <c r="G76" s="26"/>
    </row>
    <row r="77" spans="7:7">
      <c r="G77" s="26"/>
    </row>
    <row r="78" spans="7:7">
      <c r="G78" s="26"/>
    </row>
    <row r="79" spans="7:7">
      <c r="G79" s="26"/>
    </row>
    <row r="80" spans="7:7">
      <c r="G80" s="26"/>
    </row>
    <row r="81" spans="7:7">
      <c r="G81" s="26"/>
    </row>
    <row r="82" spans="7:7">
      <c r="G82" s="26"/>
    </row>
    <row r="83" spans="7:7">
      <c r="G83" s="26"/>
    </row>
    <row r="84" spans="7:7">
      <c r="G84" s="26"/>
    </row>
    <row r="85" spans="7:7">
      <c r="G85" s="26"/>
    </row>
    <row r="86" spans="7:7">
      <c r="G86" s="26"/>
    </row>
    <row r="87" spans="7:7">
      <c r="G87" s="26"/>
    </row>
    <row r="88" spans="7:7">
      <c r="G88" s="26"/>
    </row>
    <row r="89" spans="7:7">
      <c r="G89" s="26"/>
    </row>
    <row r="90" spans="7:7">
      <c r="G90" s="26"/>
    </row>
    <row r="91" spans="7:7">
      <c r="G91" s="26"/>
    </row>
    <row r="92" spans="7:7">
      <c r="G92" s="26"/>
    </row>
    <row r="93" spans="7:7">
      <c r="G93" s="26"/>
    </row>
    <row r="94" spans="7:7">
      <c r="G94" s="26"/>
    </row>
    <row r="95" spans="7:7">
      <c r="G95" s="26"/>
    </row>
    <row r="96" spans="7:7">
      <c r="G96" s="26"/>
    </row>
    <row r="97" spans="7:7">
      <c r="G97" s="26"/>
    </row>
    <row r="98" spans="7:7">
      <c r="G98" s="26"/>
    </row>
    <row r="99" spans="7:7">
      <c r="G99" s="26"/>
    </row>
    <row r="100" spans="7:7">
      <c r="G100" s="26"/>
    </row>
    <row r="101" spans="7:7">
      <c r="G101" s="26"/>
    </row>
    <row r="102" spans="7:7">
      <c r="G102" s="26"/>
    </row>
    <row r="103" spans="7:7">
      <c r="G103" s="26"/>
    </row>
    <row r="104" spans="7:7">
      <c r="G104" s="26"/>
    </row>
    <row r="105" spans="7:7">
      <c r="G105" s="26"/>
    </row>
    <row r="106" spans="7:7">
      <c r="G106" s="26"/>
    </row>
    <row r="107" spans="7:7">
      <c r="G107" s="26"/>
    </row>
    <row r="108" spans="7:7">
      <c r="G108" s="26"/>
    </row>
    <row r="109" spans="7:7">
      <c r="G109" s="26"/>
    </row>
    <row r="110" spans="7:7">
      <c r="G110" s="26"/>
    </row>
    <row r="111" spans="7:7">
      <c r="G111" s="26"/>
    </row>
    <row r="112" spans="7:7">
      <c r="G112" s="26"/>
    </row>
    <row r="113" spans="7:7">
      <c r="G113" s="26"/>
    </row>
    <row r="114" spans="7:7">
      <c r="G114" s="26"/>
    </row>
    <row r="115" spans="7:7">
      <c r="G115" s="26"/>
    </row>
    <row r="116" spans="7:7">
      <c r="G116" s="26"/>
    </row>
    <row r="117" spans="7:7">
      <c r="G117" s="26"/>
    </row>
    <row r="118" spans="7:7">
      <c r="G118" s="26"/>
    </row>
    <row r="119" spans="7:7">
      <c r="G119" s="26"/>
    </row>
    <row r="120" spans="7:7">
      <c r="G120" s="26"/>
    </row>
    <row r="121" spans="7:7">
      <c r="G121" s="26"/>
    </row>
    <row r="122" spans="7:7">
      <c r="G122" s="26"/>
    </row>
    <row r="123" spans="7:7">
      <c r="G123" s="26"/>
    </row>
    <row r="124" spans="7:7">
      <c r="G124" s="26"/>
    </row>
    <row r="125" spans="7:7">
      <c r="G125" s="26"/>
    </row>
  </sheetData>
  <mergeCells count="8">
    <mergeCell ref="E8:E18"/>
    <mergeCell ref="A6:G6"/>
    <mergeCell ref="A1:Q1"/>
    <mergeCell ref="A2:Q2"/>
    <mergeCell ref="A3:Q3"/>
    <mergeCell ref="K6:M6"/>
    <mergeCell ref="A5:Q5"/>
    <mergeCell ref="O6:Q6"/>
  </mergeCells>
  <pageMargins left="0.39" right="0.39" top="0.39" bottom="0.39" header="0" footer="0"/>
  <pageSetup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M15"/>
  <sheetViews>
    <sheetView rightToLeft="1" view="pageBreakPreview" zoomScaleNormal="100" zoomScaleSheetLayoutView="100" workbookViewId="0">
      <selection activeCell="B14" sqref="B14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hidden="1" customWidth="1"/>
    <col min="9" max="9" width="1.28515625" customWidth="1"/>
    <col min="10" max="10" width="15.140625" customWidth="1"/>
    <col min="11" max="11" width="0.28515625" customWidth="1"/>
    <col min="27" max="27" width="11.5703125" customWidth="1"/>
  </cols>
  <sheetData>
    <row r="1" spans="1:1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</row>
    <row r="3" spans="1:13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</row>
    <row r="4" spans="1:13" ht="14.45" customHeight="1"/>
    <row r="5" spans="1:13" ht="29.1" customHeight="1">
      <c r="A5" s="87" t="s">
        <v>100</v>
      </c>
      <c r="B5" s="87"/>
      <c r="C5" s="87"/>
      <c r="D5" s="87"/>
      <c r="E5" s="87"/>
      <c r="F5" s="87"/>
      <c r="G5" s="87"/>
      <c r="H5" s="87"/>
      <c r="I5" s="87"/>
      <c r="J5" s="87"/>
    </row>
    <row r="6" spans="1:13" ht="36" customHeight="1">
      <c r="A6" s="80" t="s">
        <v>32</v>
      </c>
      <c r="B6" s="80"/>
      <c r="C6" s="12"/>
      <c r="D6" s="2" t="s">
        <v>33</v>
      </c>
      <c r="E6" s="12"/>
      <c r="F6" s="2" t="s">
        <v>22</v>
      </c>
      <c r="G6" s="12"/>
      <c r="H6" s="47" t="s">
        <v>34</v>
      </c>
      <c r="I6" s="48"/>
      <c r="J6" s="47" t="s">
        <v>35</v>
      </c>
    </row>
    <row r="7" spans="1:13" ht="24.75" customHeight="1">
      <c r="A7" s="92" t="s">
        <v>36</v>
      </c>
      <c r="B7" s="92"/>
      <c r="C7" s="12"/>
      <c r="D7" s="41" t="s">
        <v>143</v>
      </c>
      <c r="E7" s="12"/>
      <c r="F7" s="28">
        <f>'درآمد سرمایه گذاری در سهام'!J11</f>
        <v>-42405045316</v>
      </c>
      <c r="G7" s="12"/>
      <c r="H7" s="42"/>
      <c r="I7" s="12"/>
      <c r="J7" s="75">
        <v>0</v>
      </c>
      <c r="M7" s="40"/>
    </row>
    <row r="8" spans="1:13" ht="24.75" customHeight="1">
      <c r="A8" s="90" t="s">
        <v>37</v>
      </c>
      <c r="B8" s="90"/>
      <c r="C8" s="12"/>
      <c r="D8" s="17" t="s">
        <v>38</v>
      </c>
      <c r="E8" s="12"/>
      <c r="F8" s="29">
        <f>'درآمد سرمایه گذاری در صندوق'!H21</f>
        <v>5940601684</v>
      </c>
      <c r="G8" s="12"/>
      <c r="H8" s="43"/>
      <c r="I8" s="12"/>
      <c r="J8" s="75">
        <f>F8/1392707287149</f>
        <v>4.2655062832053954E-3</v>
      </c>
      <c r="M8" s="40"/>
    </row>
    <row r="9" spans="1:13" ht="24.75" customHeight="1">
      <c r="A9" s="90" t="s">
        <v>39</v>
      </c>
      <c r="B9" s="90"/>
      <c r="C9" s="12"/>
      <c r="D9" s="17" t="s">
        <v>144</v>
      </c>
      <c r="E9" s="12"/>
      <c r="F9" s="18">
        <f>'درآمد سپرده بانکی'!D21</f>
        <v>610743843</v>
      </c>
      <c r="G9" s="12"/>
      <c r="H9" s="43"/>
      <c r="I9" s="12"/>
      <c r="J9" s="75">
        <f>F9/1392707287149</f>
        <v>4.3852993994901028E-4</v>
      </c>
      <c r="M9" s="40"/>
    </row>
    <row r="10" spans="1:13" ht="24.75" customHeight="1">
      <c r="A10" s="90" t="s">
        <v>40</v>
      </c>
      <c r="B10" s="90"/>
      <c r="C10" s="12"/>
      <c r="D10" s="17" t="s">
        <v>145</v>
      </c>
      <c r="E10" s="12"/>
      <c r="F10" s="20">
        <f>'سایر درآمدها'!D11</f>
        <v>33</v>
      </c>
      <c r="G10" s="12"/>
      <c r="H10" s="44"/>
      <c r="I10" s="12"/>
      <c r="J10" s="75">
        <f t="shared" ref="J10" si="0">F10/1392707287149</f>
        <v>2.3694856991488884E-11</v>
      </c>
      <c r="M10" s="40"/>
    </row>
    <row r="11" spans="1:13" ht="24.75" customHeight="1" thickBot="1">
      <c r="A11" s="84" t="s">
        <v>15</v>
      </c>
      <c r="B11" s="84"/>
      <c r="C11" s="12"/>
      <c r="D11" s="18"/>
      <c r="E11" s="12"/>
      <c r="F11" s="31">
        <f>SUM(F7:F10)</f>
        <v>-35853699756</v>
      </c>
      <c r="G11" s="12"/>
      <c r="H11" s="21"/>
      <c r="I11" s="12"/>
      <c r="J11" s="45"/>
      <c r="M11" s="40"/>
    </row>
    <row r="12" spans="1:13" ht="13.5" thickTop="1"/>
    <row r="15" spans="1:13" ht="18.75">
      <c r="H15" s="18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AL17"/>
  <sheetViews>
    <sheetView rightToLeft="1" view="pageBreakPreview" zoomScaleNormal="100" zoomScaleSheetLayoutView="100" workbookViewId="0">
      <selection activeCell="A13" sqref="A1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7109375" bestFit="1" customWidth="1"/>
    <col min="7" max="7" width="1.28515625" customWidth="1"/>
    <col min="8" max="8" width="17" customWidth="1"/>
    <col min="9" max="9" width="1.28515625" customWidth="1"/>
    <col min="10" max="10" width="19.5703125" bestFit="1" customWidth="1"/>
    <col min="11" max="11" width="1.28515625" customWidth="1"/>
    <col min="12" max="12" width="14.7109375" bestFit="1" customWidth="1"/>
    <col min="13" max="13" width="1.28515625" customWidth="1"/>
    <col min="14" max="14" width="16.28515625" bestFit="1" customWidth="1"/>
    <col min="15" max="15" width="1.28515625" customWidth="1"/>
    <col min="16" max="16" width="14.85546875" bestFit="1" customWidth="1"/>
    <col min="17" max="17" width="1.28515625" customWidth="1"/>
    <col min="18" max="18" width="16.42578125" bestFit="1" customWidth="1"/>
    <col min="19" max="19" width="10.5703125" customWidth="1"/>
    <col min="20" max="20" width="0.28515625" customWidth="1"/>
    <col min="27" max="27" width="11.5703125" customWidth="1"/>
  </cols>
  <sheetData>
    <row r="1" spans="1:3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38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38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38" ht="14.45" customHeight="1"/>
    <row r="5" spans="1:38" ht="33" customHeight="1">
      <c r="A5" s="87" t="s">
        <v>102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38" ht="33" customHeight="1">
      <c r="A6" s="12" t="s">
        <v>166</v>
      </c>
      <c r="B6" s="12"/>
      <c r="C6" s="12"/>
      <c r="D6" s="83" t="s">
        <v>164</v>
      </c>
      <c r="E6" s="83"/>
      <c r="F6" s="83"/>
      <c r="G6" s="83"/>
      <c r="H6" s="83"/>
      <c r="I6" s="83"/>
      <c r="J6" s="83"/>
      <c r="K6" s="12"/>
      <c r="L6" s="83" t="s">
        <v>165</v>
      </c>
      <c r="M6" s="83"/>
      <c r="N6" s="83"/>
      <c r="O6" s="83"/>
      <c r="P6" s="83"/>
      <c r="Q6" s="83"/>
      <c r="R6" s="83"/>
      <c r="S6" s="84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</row>
    <row r="7" spans="1:38" ht="24.75" customHeight="1">
      <c r="A7" s="12"/>
      <c r="B7" s="12"/>
      <c r="C7" s="12"/>
      <c r="D7" s="3" t="s">
        <v>44</v>
      </c>
      <c r="E7" s="34"/>
      <c r="F7" s="2" t="s">
        <v>43</v>
      </c>
      <c r="G7" s="10"/>
      <c r="H7" s="2" t="s">
        <v>42</v>
      </c>
      <c r="I7" s="13"/>
      <c r="J7" s="3" t="s">
        <v>15</v>
      </c>
      <c r="K7" s="12"/>
      <c r="L7" s="24" t="s">
        <v>44</v>
      </c>
      <c r="M7" s="13"/>
      <c r="N7" s="24" t="s">
        <v>43</v>
      </c>
      <c r="O7" s="13"/>
      <c r="P7" s="2" t="s">
        <v>42</v>
      </c>
      <c r="Q7" s="13"/>
      <c r="R7" s="3" t="s">
        <v>15</v>
      </c>
      <c r="S7" s="7"/>
    </row>
    <row r="8" spans="1:38" ht="36" customHeight="1">
      <c r="A8" s="80" t="s">
        <v>41</v>
      </c>
      <c r="B8" s="80"/>
      <c r="C8" s="12"/>
      <c r="D8" s="3" t="s">
        <v>104</v>
      </c>
      <c r="E8" s="12"/>
      <c r="F8" s="2" t="s">
        <v>103</v>
      </c>
      <c r="G8" s="10"/>
      <c r="H8" s="2" t="s">
        <v>142</v>
      </c>
      <c r="I8" s="12"/>
      <c r="J8" s="3" t="s">
        <v>22</v>
      </c>
      <c r="K8" s="12"/>
      <c r="L8" s="24" t="s">
        <v>104</v>
      </c>
      <c r="M8" s="12"/>
      <c r="N8" s="24" t="s">
        <v>103</v>
      </c>
      <c r="O8" s="12"/>
      <c r="P8" s="2" t="s">
        <v>142</v>
      </c>
      <c r="Q8" s="12"/>
      <c r="R8" s="3" t="s">
        <v>22</v>
      </c>
      <c r="S8" s="12"/>
    </row>
    <row r="9" spans="1:38" ht="24.75" customHeight="1">
      <c r="A9" s="92" t="s">
        <v>14</v>
      </c>
      <c r="B9" s="92"/>
      <c r="C9" s="12"/>
      <c r="D9" s="28">
        <f>'درآمد ناشی از فروش'!I9</f>
        <v>-10511288</v>
      </c>
      <c r="E9" s="12"/>
      <c r="F9" s="28">
        <f>'درآمد ناشی از تغییر قیمت اوراق'!I16</f>
        <v>-55018540753</v>
      </c>
      <c r="G9" s="18"/>
      <c r="H9" s="15">
        <f>'درآمد سود سهام'!M8</f>
        <v>0</v>
      </c>
      <c r="I9" s="12"/>
      <c r="J9" s="28">
        <f>D9+F9+H9</f>
        <v>-55029052041</v>
      </c>
      <c r="K9" s="12"/>
      <c r="L9" s="15">
        <f>'درآمد ناشی از فروش'!Q9</f>
        <v>5868428772</v>
      </c>
      <c r="M9" s="12"/>
      <c r="N9" s="28">
        <f>'درآمد ناشی از تغییر قیمت اوراق'!Q16</f>
        <v>-49313272064</v>
      </c>
      <c r="O9" s="12"/>
      <c r="P9" s="15">
        <f>'درآمد سود سهام'!S8</f>
        <v>5185641195</v>
      </c>
      <c r="Q9" s="12"/>
      <c r="R9" s="28">
        <f>P9+N9+L9</f>
        <v>-38259202097</v>
      </c>
      <c r="S9" s="12"/>
    </row>
    <row r="10" spans="1:38" ht="24.75" customHeight="1">
      <c r="A10" s="90" t="s">
        <v>13</v>
      </c>
      <c r="B10" s="90"/>
      <c r="C10" s="12"/>
      <c r="D10" s="30">
        <f>'درآمد ناشی از فروش'!I19</f>
        <v>0</v>
      </c>
      <c r="E10" s="12"/>
      <c r="F10" s="30">
        <f>'درآمد ناشی از تغییر قیمت اوراق'!I11</f>
        <v>12624006725</v>
      </c>
      <c r="G10" s="18"/>
      <c r="H10" s="20">
        <f>'درآمد سود سهام'!M9</f>
        <v>0</v>
      </c>
      <c r="I10" s="12"/>
      <c r="J10" s="29">
        <f>D10+F10+H10</f>
        <v>12624006725</v>
      </c>
      <c r="K10" s="12"/>
      <c r="L10" s="20">
        <f>'درآمد ناشی از فروش'!Q19</f>
        <v>6411857904</v>
      </c>
      <c r="M10" s="12"/>
      <c r="N10" s="20">
        <f>'درآمد ناشی از تغییر قیمت اوراق'!Q11</f>
        <v>48308047778</v>
      </c>
      <c r="O10" s="12"/>
      <c r="P10" s="18">
        <f>'درآمد سود سهام'!S9</f>
        <v>4312676550</v>
      </c>
      <c r="Q10" s="12"/>
      <c r="R10" s="20">
        <f>P10+N10+L10</f>
        <v>59032582232</v>
      </c>
      <c r="S10" s="12"/>
    </row>
    <row r="11" spans="1:38" ht="24.75" customHeight="1" thickBot="1">
      <c r="A11" s="84" t="s">
        <v>15</v>
      </c>
      <c r="B11" s="84"/>
      <c r="C11" s="12"/>
      <c r="D11" s="31">
        <f>SUM(D9:D10)</f>
        <v>-10511288</v>
      </c>
      <c r="E11" s="12"/>
      <c r="F11" s="31">
        <f>SUM(F9:F10)</f>
        <v>-42394534028</v>
      </c>
      <c r="G11" s="18"/>
      <c r="H11" s="21">
        <f>SUM(H9:H10)</f>
        <v>0</v>
      </c>
      <c r="I11" s="12"/>
      <c r="J11" s="31">
        <f>SUM(J9:J10)</f>
        <v>-42405045316</v>
      </c>
      <c r="K11" s="12"/>
      <c r="L11" s="21">
        <f>SUM(L9:L10)</f>
        <v>12280286676</v>
      </c>
      <c r="M11" s="12"/>
      <c r="N11" s="31">
        <f>SUM(N9:N10)</f>
        <v>-1005224286</v>
      </c>
      <c r="O11" s="12"/>
      <c r="P11" s="21">
        <f>SUM(P9:P10)</f>
        <v>9498317745</v>
      </c>
      <c r="Q11" s="12"/>
      <c r="R11" s="21">
        <f>SUM(R9:R10)</f>
        <v>20773380135</v>
      </c>
      <c r="S11" s="12"/>
    </row>
    <row r="12" spans="1:38" ht="13.5" thickTop="1"/>
    <row r="13" spans="1:38">
      <c r="R13" s="26"/>
    </row>
    <row r="14" spans="1:38">
      <c r="F14" s="27"/>
      <c r="P14" s="26"/>
      <c r="R14" s="26"/>
    </row>
    <row r="15" spans="1:38">
      <c r="F15" s="27"/>
      <c r="J15" s="27"/>
      <c r="P15" s="26"/>
      <c r="R15" s="26"/>
    </row>
    <row r="16" spans="1:38">
      <c r="P16" s="26"/>
      <c r="R16" s="26"/>
    </row>
    <row r="17" spans="18:18">
      <c r="R17" s="70"/>
    </row>
  </sheetData>
  <mergeCells count="10">
    <mergeCell ref="A10:B10"/>
    <mergeCell ref="A11:B11"/>
    <mergeCell ref="A8:B8"/>
    <mergeCell ref="A9:B9"/>
    <mergeCell ref="A1:S1"/>
    <mergeCell ref="A2:S2"/>
    <mergeCell ref="A3:S3"/>
    <mergeCell ref="A5:S5"/>
    <mergeCell ref="D6:J6"/>
    <mergeCell ref="L6:S6"/>
  </mergeCells>
  <pageMargins left="0.39" right="0.39" top="0.39" bottom="0.39" header="0" footer="0"/>
  <pageSetup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U25"/>
  <sheetViews>
    <sheetView rightToLeft="1" view="pageBreakPreview" zoomScaleNormal="100" zoomScaleSheetLayoutView="100" workbookViewId="0">
      <selection activeCell="B23" sqref="B23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customWidth="1"/>
    <col min="5" max="5" width="1.28515625" customWidth="1"/>
    <col min="6" max="6" width="16.42578125" customWidth="1"/>
    <col min="7" max="7" width="1.28515625" customWidth="1"/>
    <col min="8" max="8" width="16.28515625" customWidth="1"/>
    <col min="9" max="9" width="1.28515625" customWidth="1"/>
    <col min="10" max="10" width="12.5703125" hidden="1" customWidth="1"/>
    <col min="11" max="11" width="1.28515625" customWidth="1"/>
    <col min="12" max="12" width="14.85546875" customWidth="1"/>
    <col min="13" max="13" width="1.28515625" customWidth="1"/>
    <col min="14" max="14" width="15" customWidth="1"/>
    <col min="15" max="15" width="1.28515625" customWidth="1"/>
    <col min="16" max="16" width="15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7" max="27" width="11.5703125" customWidth="1"/>
  </cols>
  <sheetData>
    <row r="1" spans="1:21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21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21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21" ht="14.45" customHeight="1"/>
    <row r="5" spans="1:21" ht="20.45" customHeight="1">
      <c r="A5" s="87" t="s">
        <v>105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21" ht="24.75" customHeight="1">
      <c r="A6" s="12"/>
      <c r="B6" s="12"/>
      <c r="C6" s="12"/>
      <c r="D6" s="83" t="s">
        <v>164</v>
      </c>
      <c r="E6" s="83"/>
      <c r="F6" s="83"/>
      <c r="G6" s="83"/>
      <c r="H6" s="83"/>
      <c r="I6" s="83"/>
      <c r="J6" s="83"/>
      <c r="K6" s="12"/>
      <c r="L6" s="83" t="s">
        <v>165</v>
      </c>
      <c r="M6" s="83"/>
      <c r="N6" s="83"/>
      <c r="O6" s="83"/>
      <c r="P6" s="83"/>
      <c r="Q6" s="83"/>
      <c r="R6" s="83"/>
    </row>
    <row r="7" spans="1:21" ht="24.75" customHeight="1">
      <c r="A7" s="84" t="s">
        <v>18</v>
      </c>
      <c r="B7" s="84"/>
      <c r="C7" s="12"/>
      <c r="D7" s="2" t="s">
        <v>44</v>
      </c>
      <c r="E7" s="13"/>
      <c r="F7" s="2" t="s">
        <v>43</v>
      </c>
      <c r="G7" s="13"/>
      <c r="H7" s="81" t="s">
        <v>15</v>
      </c>
      <c r="I7" s="81"/>
      <c r="J7" s="81"/>
      <c r="K7" s="12"/>
      <c r="L7" s="2" t="s">
        <v>44</v>
      </c>
      <c r="M7" s="13"/>
      <c r="N7" s="35" t="s">
        <v>43</v>
      </c>
      <c r="O7" s="13"/>
      <c r="P7" s="81" t="s">
        <v>15</v>
      </c>
      <c r="Q7" s="81"/>
      <c r="R7" s="81"/>
    </row>
    <row r="8" spans="1:21" ht="39" customHeight="1">
      <c r="A8" s="83"/>
      <c r="B8" s="83"/>
      <c r="C8" s="12"/>
      <c r="D8" s="24" t="s">
        <v>104</v>
      </c>
      <c r="E8" s="12"/>
      <c r="F8" s="24" t="s">
        <v>103</v>
      </c>
      <c r="G8" s="12"/>
      <c r="H8" s="3" t="s">
        <v>22</v>
      </c>
      <c r="I8" s="13"/>
      <c r="J8" s="5" t="s">
        <v>34</v>
      </c>
      <c r="K8" s="12"/>
      <c r="L8" s="24" t="s">
        <v>104</v>
      </c>
      <c r="M8" s="12"/>
      <c r="N8" s="24" t="s">
        <v>141</v>
      </c>
      <c r="O8" s="12"/>
      <c r="P8" s="3" t="s">
        <v>22</v>
      </c>
      <c r="Q8" s="13"/>
      <c r="R8" s="5" t="s">
        <v>34</v>
      </c>
    </row>
    <row r="9" spans="1:21" ht="24.75" customHeight="1">
      <c r="A9" s="92" t="s">
        <v>154</v>
      </c>
      <c r="B9" s="92"/>
      <c r="C9" s="12"/>
      <c r="D9" s="28">
        <f>'درآمد ناشی از فروش'!I8</f>
        <v>-1012195392</v>
      </c>
      <c r="E9" s="12"/>
      <c r="F9" s="15">
        <f>'درآمد ناشی از تغییر قیمت اوراق'!I8</f>
        <v>791002662</v>
      </c>
      <c r="G9" s="12"/>
      <c r="H9" s="28">
        <f>F9+D9</f>
        <v>-221192730</v>
      </c>
      <c r="I9" s="12"/>
      <c r="J9" s="16"/>
      <c r="K9" s="12"/>
      <c r="L9" s="15">
        <f>'درآمد ناشی از فروش'!Q8</f>
        <v>5367708113</v>
      </c>
      <c r="M9" s="12"/>
      <c r="N9" s="28">
        <f>'درآمد ناشی از تغییر قیمت اوراق'!Q8</f>
        <v>-421958384</v>
      </c>
      <c r="O9" s="12"/>
      <c r="P9" s="15">
        <f>N9+L9</f>
        <v>4945749729</v>
      </c>
      <c r="Q9" s="12"/>
      <c r="R9" s="16">
        <v>6.28</v>
      </c>
      <c r="T9" s="52"/>
      <c r="U9" s="52"/>
    </row>
    <row r="10" spans="1:21" ht="24.75" customHeight="1">
      <c r="A10" s="90" t="s">
        <v>158</v>
      </c>
      <c r="B10" s="90"/>
      <c r="C10" s="12"/>
      <c r="D10" s="18">
        <f>'درآمد ناشی از فروش'!I11</f>
        <v>265432602</v>
      </c>
      <c r="E10" s="12"/>
      <c r="F10" s="29">
        <f>'درآمد ناشی از تغییر قیمت اوراق'!I14</f>
        <v>-147585468</v>
      </c>
      <c r="G10" s="12"/>
      <c r="H10" s="18">
        <f t="shared" ref="H10:H20" si="0">F10+D10</f>
        <v>117847134</v>
      </c>
      <c r="I10" s="12"/>
      <c r="J10" s="43"/>
      <c r="K10" s="12"/>
      <c r="L10" s="18">
        <f>'درآمد ناشی از فروش'!Q11</f>
        <v>980454117</v>
      </c>
      <c r="M10" s="12"/>
      <c r="N10" s="18">
        <f>'درآمد ناشی از تغییر قیمت اوراق'!Q14</f>
        <v>165089082</v>
      </c>
      <c r="O10" s="12"/>
      <c r="P10" s="18">
        <f t="shared" ref="P10:P20" si="1">N10+L10</f>
        <v>1145543199</v>
      </c>
      <c r="Q10" s="12"/>
      <c r="R10" s="19">
        <v>1.45</v>
      </c>
      <c r="T10" s="52"/>
      <c r="U10" s="52"/>
    </row>
    <row r="11" spans="1:21" ht="24.75" customHeight="1">
      <c r="A11" s="90" t="s">
        <v>155</v>
      </c>
      <c r="B11" s="90"/>
      <c r="C11" s="12"/>
      <c r="D11" s="18">
        <f>'درآمد ناشی از فروش'!I12</f>
        <v>565977749</v>
      </c>
      <c r="E11" s="12"/>
      <c r="F11" s="29">
        <f>'درآمد ناشی از تغییر قیمت اوراق'!I13</f>
        <v>31742417</v>
      </c>
      <c r="G11" s="12"/>
      <c r="H11" s="18">
        <f t="shared" si="0"/>
        <v>597720166</v>
      </c>
      <c r="I11" s="12"/>
      <c r="J11" s="43"/>
      <c r="K11" s="12"/>
      <c r="L11" s="18">
        <f>'درآمد ناشی از فروش'!Q12</f>
        <v>5674137539</v>
      </c>
      <c r="M11" s="12"/>
      <c r="N11" s="18">
        <f>'درآمد ناشی از تغییر قیمت اوراق'!Q13</f>
        <v>32030221</v>
      </c>
      <c r="O11" s="12"/>
      <c r="P11" s="18">
        <f t="shared" si="1"/>
        <v>5706167760</v>
      </c>
      <c r="Q11" s="12"/>
      <c r="R11" s="19">
        <v>7.24</v>
      </c>
      <c r="T11" s="52"/>
      <c r="U11" s="52"/>
    </row>
    <row r="12" spans="1:21" ht="24.75" customHeight="1">
      <c r="A12" s="90" t="s">
        <v>159</v>
      </c>
      <c r="B12" s="90"/>
      <c r="C12" s="12"/>
      <c r="D12" s="29">
        <f>'درآمد ناشی از فروش'!I13</f>
        <v>573973841</v>
      </c>
      <c r="E12" s="12"/>
      <c r="F12" s="29">
        <f>'درآمد ناشی از تغییر قیمت اوراق'!I10</f>
        <v>-811396030</v>
      </c>
      <c r="G12" s="12"/>
      <c r="H12" s="29">
        <f t="shared" si="0"/>
        <v>-237422189</v>
      </c>
      <c r="I12" s="12"/>
      <c r="J12" s="19"/>
      <c r="K12" s="12"/>
      <c r="L12" s="29">
        <f>'درآمد ناشی از فروش'!Q13</f>
        <v>-71285528</v>
      </c>
      <c r="M12" s="12"/>
      <c r="N12" s="29">
        <f>'درآمد ناشی از تغییر قیمت اوراق'!Q10</f>
        <v>-623405596</v>
      </c>
      <c r="O12" s="12"/>
      <c r="P12" s="29">
        <f t="shared" si="1"/>
        <v>-694691124</v>
      </c>
      <c r="Q12" s="12"/>
      <c r="R12" s="53">
        <v>-0.88</v>
      </c>
      <c r="T12" s="52"/>
      <c r="U12" s="52"/>
    </row>
    <row r="13" spans="1:21" ht="24.75" customHeight="1">
      <c r="A13" s="90" t="s">
        <v>152</v>
      </c>
      <c r="B13" s="90"/>
      <c r="C13" s="12"/>
      <c r="D13" s="18">
        <f>'درآمد ناشی از فروش'!I15</f>
        <v>4110443740</v>
      </c>
      <c r="E13" s="12"/>
      <c r="F13" s="29">
        <f>'درآمد ناشی از تغییر قیمت اوراق'!I17</f>
        <v>98570393</v>
      </c>
      <c r="G13" s="12"/>
      <c r="H13" s="18">
        <f t="shared" si="0"/>
        <v>4209014133</v>
      </c>
      <c r="I13" s="12"/>
      <c r="J13" s="43"/>
      <c r="K13" s="12"/>
      <c r="L13" s="18">
        <f>'درآمد ناشی از فروش'!Q15</f>
        <v>29610651917</v>
      </c>
      <c r="M13" s="12"/>
      <c r="N13" s="18">
        <f>'درآمد ناشی از تغییر قیمت اوراق'!Q17</f>
        <v>122082105</v>
      </c>
      <c r="O13" s="12"/>
      <c r="P13" s="18">
        <f t="shared" si="1"/>
        <v>29732734022</v>
      </c>
      <c r="Q13" s="12"/>
      <c r="R13" s="19">
        <v>37.75</v>
      </c>
      <c r="T13" s="52"/>
      <c r="U13" s="52"/>
    </row>
    <row r="14" spans="1:21" ht="24.75" customHeight="1">
      <c r="A14" s="90" t="s">
        <v>160</v>
      </c>
      <c r="B14" s="90"/>
      <c r="C14" s="12"/>
      <c r="D14" s="29">
        <f>'درآمد ناشی از فروش'!I16</f>
        <v>166532792</v>
      </c>
      <c r="E14" s="12"/>
      <c r="F14" s="29">
        <f>'درآمد ناشی از تغییر قیمت اوراق'!I9</f>
        <v>297515657</v>
      </c>
      <c r="G14" s="12"/>
      <c r="H14" s="29">
        <f t="shared" si="0"/>
        <v>464048449</v>
      </c>
      <c r="I14" s="12"/>
      <c r="J14" s="19"/>
      <c r="K14" s="12"/>
      <c r="L14" s="18">
        <f>'درآمد ناشی از فروش'!Q16</f>
        <v>3744420866</v>
      </c>
      <c r="M14" s="12"/>
      <c r="N14" s="29">
        <f>'درآمد ناشی از تغییر قیمت اوراق'!Q9</f>
        <v>-601734602</v>
      </c>
      <c r="O14" s="12"/>
      <c r="P14" s="18">
        <f t="shared" si="1"/>
        <v>3142686264</v>
      </c>
      <c r="Q14" s="12"/>
      <c r="R14" s="19">
        <v>3.99</v>
      </c>
      <c r="T14" s="52"/>
      <c r="U14" s="52"/>
    </row>
    <row r="15" spans="1:21" ht="24.75" customHeight="1">
      <c r="A15" s="90" t="s">
        <v>163</v>
      </c>
      <c r="B15" s="90"/>
      <c r="C15" s="12"/>
      <c r="D15" s="18">
        <f>'درآمد ناشی از فروش'!I17</f>
        <v>0</v>
      </c>
      <c r="E15" s="12"/>
      <c r="F15" s="18">
        <v>0</v>
      </c>
      <c r="G15" s="12"/>
      <c r="H15" s="18">
        <f t="shared" si="0"/>
        <v>0</v>
      </c>
      <c r="I15" s="12"/>
      <c r="J15" s="19"/>
      <c r="K15" s="12"/>
      <c r="L15" s="18">
        <f>'درآمد ناشی از فروش'!Q17</f>
        <v>187815590</v>
      </c>
      <c r="M15" s="12"/>
      <c r="N15" s="18">
        <v>0</v>
      </c>
      <c r="O15" s="12"/>
      <c r="P15" s="18">
        <f t="shared" si="1"/>
        <v>187815590</v>
      </c>
      <c r="Q15" s="12"/>
      <c r="R15" s="19">
        <v>0.24</v>
      </c>
      <c r="T15" s="52"/>
      <c r="U15" s="52"/>
    </row>
    <row r="16" spans="1:21" ht="24.75" customHeight="1">
      <c r="A16" s="90" t="s">
        <v>162</v>
      </c>
      <c r="B16" s="90"/>
      <c r="C16" s="12"/>
      <c r="D16" s="18">
        <f>'درآمد ناشی از فروش'!I18</f>
        <v>0</v>
      </c>
      <c r="E16" s="12"/>
      <c r="F16" s="18">
        <v>0</v>
      </c>
      <c r="G16" s="12"/>
      <c r="H16" s="18">
        <f t="shared" si="0"/>
        <v>0</v>
      </c>
      <c r="I16" s="12"/>
      <c r="J16" s="19"/>
      <c r="K16" s="12"/>
      <c r="L16" s="18">
        <f>'درآمد ناشی از فروش'!Q18</f>
        <v>257611131</v>
      </c>
      <c r="M16" s="12"/>
      <c r="N16" s="18">
        <v>0</v>
      </c>
      <c r="O16" s="12"/>
      <c r="P16" s="18">
        <f t="shared" si="1"/>
        <v>257611131</v>
      </c>
      <c r="Q16" s="12"/>
      <c r="R16" s="19">
        <v>0.33</v>
      </c>
      <c r="T16" s="52"/>
      <c r="U16" s="52"/>
    </row>
    <row r="17" spans="1:21" ht="24.75" customHeight="1">
      <c r="A17" s="90" t="s">
        <v>161</v>
      </c>
      <c r="B17" s="90"/>
      <c r="C17" s="12"/>
      <c r="D17" s="18">
        <f>'درآمد ناشی از فروش'!I20</f>
        <v>0</v>
      </c>
      <c r="E17" s="12"/>
      <c r="F17" s="18">
        <v>0</v>
      </c>
      <c r="G17" s="12"/>
      <c r="H17" s="18">
        <f t="shared" si="0"/>
        <v>0</v>
      </c>
      <c r="I17" s="12"/>
      <c r="J17" s="19"/>
      <c r="K17" s="12"/>
      <c r="L17" s="18">
        <f>'درآمد ناشی از فروش'!Q20</f>
        <v>16301068</v>
      </c>
      <c r="M17" s="12"/>
      <c r="N17" s="18">
        <v>0</v>
      </c>
      <c r="O17" s="12"/>
      <c r="P17" s="18">
        <f t="shared" si="1"/>
        <v>16301068</v>
      </c>
      <c r="Q17" s="12"/>
      <c r="R17" s="19">
        <v>0.02</v>
      </c>
      <c r="T17" s="52"/>
      <c r="U17" s="52"/>
    </row>
    <row r="18" spans="1:21" ht="24.75" customHeight="1">
      <c r="A18" s="90" t="s">
        <v>153</v>
      </c>
      <c r="B18" s="90"/>
      <c r="C18" s="12"/>
      <c r="D18" s="18">
        <f>'درآمد ناشی از فروش'!I10</f>
        <v>34130063</v>
      </c>
      <c r="E18" s="12"/>
      <c r="F18" s="18">
        <f>'درآمد ناشی از تغییر قیمت اوراق'!I12</f>
        <v>10717419</v>
      </c>
      <c r="G18" s="12"/>
      <c r="H18" s="18">
        <f t="shared" si="0"/>
        <v>44847482</v>
      </c>
      <c r="I18" s="12"/>
      <c r="J18" s="19"/>
      <c r="K18" s="12"/>
      <c r="L18" s="18">
        <f>'درآمد ناشی از فروش'!Q10</f>
        <v>34130063</v>
      </c>
      <c r="M18" s="12"/>
      <c r="N18" s="18">
        <f>'درآمد ناشی از تغییر قیمت اوراق'!Q12</f>
        <v>10720592</v>
      </c>
      <c r="O18" s="12"/>
      <c r="P18" s="18">
        <f t="shared" si="1"/>
        <v>44850655</v>
      </c>
      <c r="Q18" s="12"/>
      <c r="R18" s="19">
        <v>0.06</v>
      </c>
      <c r="T18" s="52"/>
      <c r="U18" s="52"/>
    </row>
    <row r="19" spans="1:21" ht="24" customHeight="1">
      <c r="A19" s="90" t="s">
        <v>156</v>
      </c>
      <c r="B19" s="90"/>
      <c r="C19" s="12"/>
      <c r="D19" s="18">
        <v>0</v>
      </c>
      <c r="E19" s="12"/>
      <c r="F19" s="29">
        <f>'درآمد ناشی از تغییر قیمت اوراق'!I15</f>
        <v>672494573</v>
      </c>
      <c r="G19" s="12"/>
      <c r="H19" s="29">
        <f t="shared" si="0"/>
        <v>672494573</v>
      </c>
      <c r="I19" s="12"/>
      <c r="J19" s="43"/>
      <c r="K19" s="12"/>
      <c r="L19" s="18">
        <v>0</v>
      </c>
      <c r="M19" s="12"/>
      <c r="N19" s="18">
        <f>'درآمد ناشی از تغییر قیمت اوراق'!Q15</f>
        <v>1406929387</v>
      </c>
      <c r="O19" s="12"/>
      <c r="P19" s="18">
        <f t="shared" si="1"/>
        <v>1406929387</v>
      </c>
      <c r="Q19" s="12"/>
      <c r="R19" s="19">
        <v>1.79</v>
      </c>
      <c r="T19" s="52"/>
      <c r="U19" s="52"/>
    </row>
    <row r="20" spans="1:21" ht="24" customHeight="1">
      <c r="A20" s="90" t="s">
        <v>157</v>
      </c>
      <c r="B20" s="90"/>
      <c r="C20" s="12"/>
      <c r="D20" s="18">
        <f>'درآمد ناشی از فروش'!I14</f>
        <v>293244666</v>
      </c>
      <c r="E20" s="12"/>
      <c r="F20" s="49">
        <v>0</v>
      </c>
      <c r="G20" s="72"/>
      <c r="H20" s="49">
        <f t="shared" si="0"/>
        <v>293244666</v>
      </c>
      <c r="I20" s="12"/>
      <c r="J20" s="43"/>
      <c r="K20" s="12"/>
      <c r="L20" s="18">
        <f>'درآمد ناشی از فروش'!Q14</f>
        <v>293244666</v>
      </c>
      <c r="M20" s="12"/>
      <c r="N20" s="18">
        <v>0</v>
      </c>
      <c r="O20" s="12"/>
      <c r="P20" s="18">
        <f t="shared" si="1"/>
        <v>293244666</v>
      </c>
      <c r="Q20" s="12"/>
      <c r="R20" s="19">
        <v>0.37</v>
      </c>
      <c r="T20" s="52"/>
      <c r="U20" s="52"/>
    </row>
    <row r="21" spans="1:21" ht="24.75" customHeight="1" thickBot="1">
      <c r="A21" s="84" t="s">
        <v>15</v>
      </c>
      <c r="B21" s="84"/>
      <c r="C21" s="12"/>
      <c r="D21" s="31">
        <f>SUM(D9:D20)</f>
        <v>4997540061</v>
      </c>
      <c r="E21" s="12"/>
      <c r="F21" s="51">
        <f>SUM(F9:F20)</f>
        <v>943061623</v>
      </c>
      <c r="G21" s="12"/>
      <c r="H21" s="51">
        <f>SUM(H9:H20)</f>
        <v>5940601684</v>
      </c>
      <c r="I21" s="12"/>
      <c r="J21" s="71"/>
      <c r="K21" s="12"/>
      <c r="L21" s="21">
        <f>SUM(L9:L20)</f>
        <v>46095189542</v>
      </c>
      <c r="M21" s="12"/>
      <c r="N21" s="31">
        <f>SUM(N9:N20)</f>
        <v>89752805</v>
      </c>
      <c r="O21" s="12"/>
      <c r="P21" s="21">
        <f>SUM(P9:P20)</f>
        <v>46184942347</v>
      </c>
      <c r="Q21" s="12"/>
      <c r="R21" s="22">
        <f>SUM(R9:R20)</f>
        <v>58.640000000000008</v>
      </c>
      <c r="T21" s="52"/>
      <c r="U21" s="52"/>
    </row>
    <row r="22" spans="1:21" ht="13.5" thickTop="1">
      <c r="F22" s="27"/>
      <c r="L22" s="26"/>
      <c r="N22" s="27"/>
      <c r="U22" s="26"/>
    </row>
    <row r="23" spans="1:21">
      <c r="L23" s="26"/>
    </row>
    <row r="24" spans="1:21">
      <c r="F24" s="27"/>
    </row>
    <row r="25" spans="1:21">
      <c r="F25" s="27"/>
    </row>
  </sheetData>
  <mergeCells count="22">
    <mergeCell ref="A10:B10"/>
    <mergeCell ref="A1:R1"/>
    <mergeCell ref="A2:R2"/>
    <mergeCell ref="A3:R3"/>
    <mergeCell ref="A5:R5"/>
    <mergeCell ref="A7:B8"/>
    <mergeCell ref="H7:J7"/>
    <mergeCell ref="P7:R7"/>
    <mergeCell ref="A9:B9"/>
    <mergeCell ref="D6:J6"/>
    <mergeCell ref="L6:R6"/>
    <mergeCell ref="A19:B19"/>
    <mergeCell ref="A21:B21"/>
    <mergeCell ref="A16:B16"/>
    <mergeCell ref="A17:B17"/>
    <mergeCell ref="A18:B18"/>
    <mergeCell ref="A20:B20"/>
    <mergeCell ref="A11:B11"/>
    <mergeCell ref="A12:B12"/>
    <mergeCell ref="A13:B13"/>
    <mergeCell ref="A14:B14"/>
    <mergeCell ref="A15:B15"/>
  </mergeCells>
  <pageMargins left="0.39" right="0.39" top="0.39" bottom="0.39" header="0" footer="0"/>
  <pageSetup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N25"/>
  <sheetViews>
    <sheetView rightToLeft="1" view="pageBreakPreview" topLeftCell="A4" zoomScaleNormal="100" zoomScaleSheetLayoutView="100" workbookViewId="0">
      <selection activeCell="A23" sqref="A23"/>
    </sheetView>
  </sheetViews>
  <sheetFormatPr defaultRowHeight="12.75"/>
  <cols>
    <col min="1" max="1" width="34.140625" bestFit="1" customWidth="1"/>
    <col min="2" max="2" width="23.42578125" bestFit="1" customWidth="1"/>
    <col min="3" max="3" width="1.28515625" customWidth="1"/>
    <col min="4" max="4" width="19.42578125" customWidth="1"/>
    <col min="5" max="5" width="1.28515625" customWidth="1"/>
    <col min="6" max="6" width="16.5703125" customWidth="1"/>
    <col min="7" max="7" width="1.28515625" customWidth="1"/>
    <col min="8" max="8" width="19.42578125" customWidth="1"/>
    <col min="9" max="9" width="1.28515625" customWidth="1"/>
    <col min="10" max="10" width="15.5703125" customWidth="1"/>
    <col min="11" max="11" width="0.28515625" customWidth="1"/>
    <col min="27" max="27" width="11.5703125" customWidth="1"/>
  </cols>
  <sheetData>
    <row r="1" spans="1:14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4" ht="21.75" customHeight="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</row>
    <row r="3" spans="1:14" ht="21.75" customHeight="1">
      <c r="A3" s="77" t="s">
        <v>150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4.45" customHeight="1"/>
    <row r="5" spans="1:14" ht="32.25" customHeight="1">
      <c r="A5" s="87" t="s">
        <v>107</v>
      </c>
      <c r="B5" s="87"/>
      <c r="C5" s="87"/>
      <c r="D5" s="87"/>
      <c r="E5" s="87"/>
      <c r="F5" s="87"/>
      <c r="G5" s="87"/>
      <c r="H5" s="87"/>
      <c r="I5" s="87"/>
      <c r="J5" s="87"/>
    </row>
    <row r="6" spans="1:14" ht="24.75" customHeight="1">
      <c r="A6" s="12"/>
      <c r="B6" s="12"/>
      <c r="C6" s="12"/>
      <c r="D6" s="83" t="s">
        <v>164</v>
      </c>
      <c r="E6" s="83"/>
      <c r="F6" s="83"/>
      <c r="G6" s="12"/>
      <c r="H6" s="83" t="s">
        <v>167</v>
      </c>
      <c r="I6" s="83"/>
      <c r="J6" s="83"/>
    </row>
    <row r="7" spans="1:14" ht="40.5" customHeight="1">
      <c r="A7" s="80" t="s">
        <v>45</v>
      </c>
      <c r="B7" s="80"/>
      <c r="C7" s="12"/>
      <c r="D7" s="5" t="s">
        <v>46</v>
      </c>
      <c r="E7" s="13"/>
      <c r="F7" s="5" t="s">
        <v>47</v>
      </c>
      <c r="G7" s="12"/>
      <c r="H7" s="5" t="s">
        <v>46</v>
      </c>
      <c r="I7" s="13"/>
      <c r="J7" s="5" t="s">
        <v>47</v>
      </c>
    </row>
    <row r="8" spans="1:14" ht="24.75" customHeight="1">
      <c r="A8" s="14" t="s">
        <v>25</v>
      </c>
      <c r="B8" s="14" t="s">
        <v>134</v>
      </c>
      <c r="C8" s="12"/>
      <c r="D8" s="15">
        <v>8208</v>
      </c>
      <c r="E8" s="12"/>
      <c r="F8" s="16" t="s">
        <v>106</v>
      </c>
      <c r="G8" s="12"/>
      <c r="H8" s="15">
        <v>163415</v>
      </c>
      <c r="I8" s="12"/>
      <c r="J8" s="16" t="s">
        <v>106</v>
      </c>
      <c r="M8" s="26"/>
      <c r="N8" s="26"/>
    </row>
    <row r="9" spans="1:14" ht="24.75" customHeight="1">
      <c r="A9" s="17" t="s">
        <v>26</v>
      </c>
      <c r="B9" s="17" t="s">
        <v>72</v>
      </c>
      <c r="C9" s="12"/>
      <c r="D9" s="18">
        <v>826250</v>
      </c>
      <c r="E9" s="12"/>
      <c r="F9" s="19" t="s">
        <v>106</v>
      </c>
      <c r="G9" s="12"/>
      <c r="H9" s="18">
        <v>14489937</v>
      </c>
      <c r="I9" s="12"/>
      <c r="J9" s="19" t="s">
        <v>106</v>
      </c>
      <c r="M9" s="26"/>
      <c r="N9" s="26"/>
    </row>
    <row r="10" spans="1:14" ht="24.75" customHeight="1">
      <c r="A10" s="17" t="s">
        <v>26</v>
      </c>
      <c r="B10" s="17" t="s">
        <v>73</v>
      </c>
      <c r="C10" s="12"/>
      <c r="D10" s="18">
        <v>215694</v>
      </c>
      <c r="E10" s="12"/>
      <c r="F10" s="19" t="s">
        <v>106</v>
      </c>
      <c r="G10" s="12"/>
      <c r="H10" s="18">
        <v>10949653</v>
      </c>
      <c r="I10" s="12"/>
      <c r="J10" s="19" t="s">
        <v>106</v>
      </c>
      <c r="M10" s="26"/>
      <c r="N10" s="26"/>
    </row>
    <row r="11" spans="1:14" ht="24.75" customHeight="1">
      <c r="A11" s="17" t="s">
        <v>26</v>
      </c>
      <c r="B11" s="17" t="s">
        <v>74</v>
      </c>
      <c r="C11" s="12"/>
      <c r="D11" s="18">
        <v>4473</v>
      </c>
      <c r="E11" s="12"/>
      <c r="F11" s="19" t="s">
        <v>106</v>
      </c>
      <c r="G11" s="12"/>
      <c r="H11" s="18">
        <v>2157667</v>
      </c>
      <c r="I11" s="12"/>
      <c r="J11" s="19" t="s">
        <v>106</v>
      </c>
      <c r="M11" s="26"/>
      <c r="N11" s="26"/>
    </row>
    <row r="12" spans="1:14" ht="24.75" customHeight="1">
      <c r="A12" s="17" t="s">
        <v>26</v>
      </c>
      <c r="B12" s="17" t="s">
        <v>75</v>
      </c>
      <c r="C12" s="12"/>
      <c r="D12" s="18">
        <v>61729</v>
      </c>
      <c r="E12" s="12"/>
      <c r="F12" s="19" t="s">
        <v>106</v>
      </c>
      <c r="G12" s="12"/>
      <c r="H12" s="18">
        <v>14364070</v>
      </c>
      <c r="I12" s="12"/>
      <c r="J12" s="19" t="s">
        <v>106</v>
      </c>
      <c r="M12" s="26"/>
      <c r="N12" s="26"/>
    </row>
    <row r="13" spans="1:14" ht="24.75" customHeight="1">
      <c r="A13" s="17" t="s">
        <v>27</v>
      </c>
      <c r="B13" s="17" t="s">
        <v>79</v>
      </c>
      <c r="C13" s="12"/>
      <c r="D13" s="18">
        <v>38477</v>
      </c>
      <c r="E13" s="12"/>
      <c r="F13" s="19" t="s">
        <v>106</v>
      </c>
      <c r="G13" s="12"/>
      <c r="H13" s="18">
        <v>281399</v>
      </c>
      <c r="I13" s="12"/>
      <c r="J13" s="19" t="s">
        <v>106</v>
      </c>
      <c r="M13" s="26"/>
      <c r="N13" s="26"/>
    </row>
    <row r="14" spans="1:14" ht="24.75" customHeight="1">
      <c r="A14" s="17" t="s">
        <v>25</v>
      </c>
      <c r="B14" s="17" t="s">
        <v>135</v>
      </c>
      <c r="C14" s="12"/>
      <c r="D14" s="18">
        <v>32250</v>
      </c>
      <c r="E14" s="12"/>
      <c r="F14" s="19" t="s">
        <v>106</v>
      </c>
      <c r="G14" s="12"/>
      <c r="H14" s="18">
        <v>123881</v>
      </c>
      <c r="I14" s="12"/>
      <c r="J14" s="19" t="s">
        <v>106</v>
      </c>
      <c r="M14" s="26"/>
      <c r="N14" s="26"/>
    </row>
    <row r="15" spans="1:14" ht="24.75" customHeight="1">
      <c r="A15" s="17" t="s">
        <v>28</v>
      </c>
      <c r="B15" s="17" t="s">
        <v>136</v>
      </c>
      <c r="C15" s="12"/>
      <c r="D15" s="18">
        <v>499843132</v>
      </c>
      <c r="E15" s="12"/>
      <c r="F15" s="19" t="s">
        <v>106</v>
      </c>
      <c r="G15" s="12"/>
      <c r="H15" s="18">
        <v>4272332933</v>
      </c>
      <c r="I15" s="12"/>
      <c r="J15" s="19" t="s">
        <v>106</v>
      </c>
      <c r="M15" s="26"/>
      <c r="N15" s="26"/>
    </row>
    <row r="16" spans="1:14" ht="24.75" customHeight="1">
      <c r="A16" s="17" t="s">
        <v>26</v>
      </c>
      <c r="B16" s="17" t="s">
        <v>137</v>
      </c>
      <c r="C16" s="12"/>
      <c r="D16" s="18">
        <v>6161</v>
      </c>
      <c r="E16" s="12"/>
      <c r="F16" s="19" t="s">
        <v>106</v>
      </c>
      <c r="G16" s="12"/>
      <c r="H16" s="18">
        <v>182305</v>
      </c>
      <c r="I16" s="12"/>
      <c r="J16" s="19" t="s">
        <v>106</v>
      </c>
      <c r="M16" s="26"/>
      <c r="N16" s="26"/>
    </row>
    <row r="17" spans="1:14" ht="24.75" customHeight="1">
      <c r="A17" s="17" t="s">
        <v>26</v>
      </c>
      <c r="B17" s="17" t="s">
        <v>138</v>
      </c>
      <c r="C17" s="12"/>
      <c r="D17" s="18">
        <v>359265</v>
      </c>
      <c r="E17" s="12"/>
      <c r="F17" s="19" t="s">
        <v>106</v>
      </c>
      <c r="G17" s="12"/>
      <c r="H17" s="18">
        <v>418377</v>
      </c>
      <c r="I17" s="12"/>
      <c r="J17" s="19" t="s">
        <v>106</v>
      </c>
      <c r="M17" s="26"/>
      <c r="N17" s="26"/>
    </row>
    <row r="18" spans="1:14" ht="24.75" customHeight="1">
      <c r="A18" s="17" t="s">
        <v>26</v>
      </c>
      <c r="B18" s="17" t="s">
        <v>139</v>
      </c>
      <c r="C18" s="12"/>
      <c r="D18" s="18">
        <v>10890</v>
      </c>
      <c r="E18" s="12"/>
      <c r="F18" s="19" t="s">
        <v>106</v>
      </c>
      <c r="G18" s="12"/>
      <c r="H18" s="18">
        <v>311964</v>
      </c>
      <c r="I18" s="12"/>
      <c r="J18" s="19" t="s">
        <v>106</v>
      </c>
      <c r="M18" s="26"/>
      <c r="N18" s="26"/>
    </row>
    <row r="19" spans="1:14" ht="24.75" customHeight="1">
      <c r="A19" s="17" t="s">
        <v>29</v>
      </c>
      <c r="B19" s="17" t="s">
        <v>140</v>
      </c>
      <c r="C19" s="12"/>
      <c r="D19" s="18">
        <v>109336760</v>
      </c>
      <c r="E19" s="12"/>
      <c r="F19" s="19" t="s">
        <v>106</v>
      </c>
      <c r="G19" s="12"/>
      <c r="H19" s="18">
        <v>642426494</v>
      </c>
      <c r="I19" s="12"/>
      <c r="J19" s="19" t="s">
        <v>106</v>
      </c>
      <c r="M19" s="26"/>
      <c r="N19" s="26"/>
    </row>
    <row r="20" spans="1:14" ht="24.75" customHeight="1">
      <c r="A20" s="17" t="s">
        <v>30</v>
      </c>
      <c r="B20" s="17" t="s">
        <v>101</v>
      </c>
      <c r="C20" s="12"/>
      <c r="D20" s="18">
        <v>554</v>
      </c>
      <c r="E20" s="12"/>
      <c r="F20" s="19"/>
      <c r="G20" s="12"/>
      <c r="H20" s="18">
        <v>1106</v>
      </c>
      <c r="I20" s="12"/>
      <c r="J20" s="19"/>
      <c r="M20" s="26"/>
      <c r="N20" s="26"/>
    </row>
    <row r="21" spans="1:14" ht="24.75" customHeight="1" thickBot="1">
      <c r="A21" s="84" t="s">
        <v>15</v>
      </c>
      <c r="B21" s="84"/>
      <c r="C21" s="12"/>
      <c r="D21" s="21">
        <f>SUM(D8:D20)</f>
        <v>610743843</v>
      </c>
      <c r="E21" s="12"/>
      <c r="F21" s="21" t="s">
        <v>106</v>
      </c>
      <c r="G21" s="12"/>
      <c r="H21" s="21">
        <f>SUM(H8:H20)</f>
        <v>4958203201</v>
      </c>
      <c r="I21" s="12"/>
      <c r="J21" s="21" t="s">
        <v>106</v>
      </c>
      <c r="M21" s="26"/>
      <c r="N21" s="26"/>
    </row>
    <row r="22" spans="1:14" ht="13.5" thickTop="1"/>
    <row r="24" spans="1:14">
      <c r="H24" s="26"/>
    </row>
    <row r="25" spans="1:14">
      <c r="D25" s="26"/>
    </row>
  </sheetData>
  <mergeCells count="8">
    <mergeCell ref="A21:B21"/>
    <mergeCell ref="A7:B7"/>
    <mergeCell ref="A1:J1"/>
    <mergeCell ref="A2:J2"/>
    <mergeCell ref="A3:J3"/>
    <mergeCell ref="A5:J5"/>
    <mergeCell ref="D6:F6"/>
    <mergeCell ref="H6:J6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7"/>
  <sheetViews>
    <sheetView rightToLeft="1" view="pageBreakPreview" zoomScaleNormal="100" zoomScaleSheetLayoutView="100" workbookViewId="0">
      <selection activeCell="B13" sqref="B1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77" t="s">
        <v>0</v>
      </c>
      <c r="B1" s="77"/>
      <c r="C1" s="77"/>
      <c r="D1" s="77"/>
      <c r="E1" s="77"/>
      <c r="F1" s="77"/>
    </row>
    <row r="2" spans="1:6" ht="21.75" customHeight="1">
      <c r="A2" s="77" t="s">
        <v>31</v>
      </c>
      <c r="B2" s="77"/>
      <c r="C2" s="77"/>
      <c r="D2" s="77"/>
      <c r="E2" s="77"/>
      <c r="F2" s="77"/>
    </row>
    <row r="3" spans="1:6" ht="21.75" customHeight="1">
      <c r="A3" s="77" t="s">
        <v>150</v>
      </c>
      <c r="B3" s="77"/>
      <c r="C3" s="77"/>
      <c r="D3" s="77"/>
      <c r="E3" s="77"/>
      <c r="F3" s="77"/>
    </row>
    <row r="4" spans="1:6" ht="14.45" customHeight="1"/>
    <row r="5" spans="1:6" ht="29.1" customHeight="1">
      <c r="A5" s="87" t="s">
        <v>108</v>
      </c>
      <c r="B5" s="87"/>
      <c r="C5" s="87"/>
      <c r="D5" s="87"/>
      <c r="E5" s="87"/>
      <c r="F5" s="87"/>
    </row>
    <row r="6" spans="1:6" ht="24.75" customHeight="1">
      <c r="D6" s="24" t="s">
        <v>164</v>
      </c>
      <c r="F6" s="24" t="s">
        <v>151</v>
      </c>
    </row>
    <row r="7" spans="1:6" ht="24.75" customHeight="1">
      <c r="A7" s="80" t="s">
        <v>40</v>
      </c>
      <c r="B7" s="80"/>
      <c r="D7" s="3" t="s">
        <v>22</v>
      </c>
      <c r="F7" s="3" t="s">
        <v>22</v>
      </c>
    </row>
    <row r="8" spans="1:6" ht="24.75" customHeight="1">
      <c r="A8" s="92" t="s">
        <v>40</v>
      </c>
      <c r="B8" s="92"/>
      <c r="D8" s="15">
        <v>33</v>
      </c>
      <c r="E8" s="12"/>
      <c r="F8" s="15">
        <v>87480677</v>
      </c>
    </row>
    <row r="9" spans="1:6" ht="24.75" customHeight="1">
      <c r="A9" s="90" t="s">
        <v>48</v>
      </c>
      <c r="B9" s="90"/>
      <c r="D9" s="18">
        <v>0</v>
      </c>
      <c r="E9" s="12"/>
      <c r="F9" s="18">
        <v>0</v>
      </c>
    </row>
    <row r="10" spans="1:6" ht="24.75" customHeight="1">
      <c r="A10" s="90" t="s">
        <v>49</v>
      </c>
      <c r="B10" s="90"/>
      <c r="D10" s="20">
        <v>0</v>
      </c>
      <c r="E10" s="12"/>
      <c r="F10" s="20">
        <v>0</v>
      </c>
    </row>
    <row r="11" spans="1:6" ht="24.75" customHeight="1">
      <c r="A11" s="84" t="s">
        <v>15</v>
      </c>
      <c r="B11" s="84"/>
      <c r="D11" s="21">
        <f>SUM(D8:D10)</f>
        <v>33</v>
      </c>
      <c r="E11" s="12"/>
      <c r="F11" s="21">
        <f>SUM(F8:F10)</f>
        <v>87480677</v>
      </c>
    </row>
    <row r="15" spans="1:6">
      <c r="F15" s="38"/>
    </row>
    <row r="17" spans="6:6">
      <c r="F17" s="2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cp:lastPrinted>2025-09-30T08:37:19Z</cp:lastPrinted>
  <dcterms:created xsi:type="dcterms:W3CDTF">2025-07-23T11:35:20Z</dcterms:created>
  <dcterms:modified xsi:type="dcterms:W3CDTF">2025-10-01T08:00:48Z</dcterms:modified>
</cp:coreProperties>
</file>