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1404\"/>
    </mc:Choice>
  </mc:AlternateContent>
  <xr:revisionPtr revIDLastSave="0" documentId="13_ncr:1_{8E6A7173-3E37-4FE3-9681-F22B0E20E641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Print_Area" localSheetId="0">جلد!$A$1:$C$25</definedName>
    <definedName name="_xlnm.Print_Area" localSheetId="7">'درآمد سپرده بانکی'!$A$1:$K$22</definedName>
    <definedName name="_xlnm.Print_Area" localSheetId="5">'درآمد سرمایه گذاری در سهام'!$A$1:$R$12</definedName>
    <definedName name="_xlnm.Print_Area" localSheetId="6">'درآمد سرمایه گذاری در صندوق'!$A$1:$S$18</definedName>
    <definedName name="_xlnm.Print_Area" localSheetId="11">'درآمد ناشی از تغییر قیمت اوراق'!$A$1:$R$19</definedName>
    <definedName name="_xlnm.Print_Area" localSheetId="10">'درآمد ناشی از فروش'!$A$1:$R$18</definedName>
    <definedName name="_xlnm.Print_Area" localSheetId="4">درآمدها!$A$1:$K$12</definedName>
    <definedName name="_xlnm.Print_Area" localSheetId="8">'سایر درآمدها'!$A$1:$G$12</definedName>
    <definedName name="_xlnm.Print_Area" localSheetId="3">سپرده!$A$1:$R$23</definedName>
    <definedName name="_xlnm.Print_Area" localSheetId="1">سهام!$A$1:$AB$12</definedName>
    <definedName name="_xlnm.Print_Area" localSheetId="9">'سود سپرده بانکی'!$A$1:$R$22</definedName>
    <definedName name="_xlnm.Print_Area" localSheetId="2">'واحدهای صندوق'!$A$1:$Z$18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21" l="1"/>
  <c r="O18" i="21"/>
  <c r="M18" i="21"/>
  <c r="K18" i="21"/>
  <c r="I18" i="21"/>
  <c r="G18" i="21"/>
  <c r="E18" i="21"/>
  <c r="C18" i="21"/>
  <c r="Q17" i="19"/>
  <c r="O17" i="19"/>
  <c r="M17" i="19"/>
  <c r="K17" i="19"/>
  <c r="I17" i="19"/>
  <c r="G17" i="19"/>
  <c r="E17" i="19"/>
  <c r="C17" i="19"/>
  <c r="Q21" i="18"/>
  <c r="O21" i="18"/>
  <c r="M21" i="18"/>
  <c r="K21" i="18"/>
  <c r="I21" i="18"/>
  <c r="G21" i="18"/>
  <c r="F11" i="14"/>
  <c r="D11" i="14"/>
  <c r="H21" i="13"/>
  <c r="D21" i="13"/>
  <c r="R17" i="10"/>
  <c r="P17" i="10"/>
  <c r="N17" i="10"/>
  <c r="L17" i="10"/>
  <c r="J17" i="10"/>
  <c r="H17" i="10"/>
  <c r="F17" i="10"/>
  <c r="D17" i="10"/>
  <c r="R11" i="9"/>
  <c r="N11" i="9"/>
  <c r="L11" i="9"/>
  <c r="J11" i="9"/>
  <c r="F11" i="9"/>
  <c r="D11" i="9"/>
  <c r="J11" i="8"/>
  <c r="I22" i="7"/>
  <c r="K22" i="7"/>
  <c r="M22" i="7"/>
  <c r="O22" i="7"/>
  <c r="Q22" i="7"/>
  <c r="D17" i="4"/>
  <c r="F17" i="4"/>
  <c r="H17" i="4"/>
  <c r="J17" i="4"/>
  <c r="L17" i="4"/>
  <c r="N17" i="4"/>
  <c r="P17" i="4"/>
  <c r="R17" i="4"/>
  <c r="V17" i="4"/>
  <c r="X17" i="4"/>
  <c r="Z17" i="4"/>
  <c r="AA11" i="2"/>
  <c r="Y11" i="2"/>
  <c r="W11" i="2"/>
  <c r="S11" i="2"/>
  <c r="Q11" i="2"/>
  <c r="O11" i="2"/>
  <c r="M11" i="2"/>
  <c r="K11" i="2"/>
  <c r="I11" i="2"/>
  <c r="G11" i="2"/>
  <c r="E11" i="2"/>
  <c r="N16" i="10"/>
  <c r="N15" i="10"/>
  <c r="N14" i="10"/>
  <c r="N13" i="10"/>
  <c r="N12" i="10"/>
  <c r="N11" i="10"/>
  <c r="N9" i="10"/>
  <c r="N10" i="9"/>
  <c r="N9" i="9"/>
  <c r="F16" i="10"/>
  <c r="F15" i="10"/>
  <c r="F14" i="10"/>
  <c r="F13" i="10"/>
  <c r="F12" i="10"/>
  <c r="F11" i="10"/>
  <c r="F9" i="10"/>
  <c r="F10" i="9"/>
  <c r="F9" i="9"/>
  <c r="Q8" i="21"/>
  <c r="I9" i="21"/>
  <c r="I8" i="21"/>
  <c r="I14" i="21"/>
  <c r="Q14" i="21"/>
  <c r="D9" i="10"/>
  <c r="L16" i="10"/>
  <c r="L15" i="10"/>
  <c r="L14" i="10"/>
  <c r="L13" i="10"/>
  <c r="L12" i="10"/>
  <c r="L11" i="10"/>
  <c r="L10" i="10"/>
  <c r="L9" i="10"/>
  <c r="D16" i="10"/>
  <c r="D15" i="10"/>
  <c r="D14" i="10"/>
  <c r="D13" i="10"/>
  <c r="D12" i="10"/>
  <c r="D11" i="10"/>
  <c r="D10" i="10"/>
  <c r="L9" i="9"/>
  <c r="D9" i="9"/>
  <c r="Q13" i="19"/>
  <c r="I13" i="19" l="1"/>
  <c r="Q9" i="18"/>
  <c r="Q10" i="18"/>
  <c r="Q11" i="18"/>
  <c r="Q12" i="18"/>
  <c r="Q13" i="18"/>
  <c r="Q14" i="18"/>
  <c r="Q15" i="18"/>
  <c r="Q16" i="18"/>
  <c r="Q17" i="18"/>
  <c r="Q18" i="18"/>
  <c r="Q19" i="18"/>
  <c r="Q20" i="18"/>
  <c r="Q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8" i="18"/>
  <c r="I8" i="19"/>
  <c r="Q9" i="21"/>
  <c r="Q10" i="21"/>
  <c r="Q11" i="21"/>
  <c r="Q12" i="21"/>
  <c r="Q13" i="21"/>
  <c r="Q15" i="21"/>
  <c r="Q16" i="21"/>
  <c r="Q17" i="21"/>
  <c r="I10" i="21"/>
  <c r="I11" i="21"/>
  <c r="I12" i="21"/>
  <c r="I13" i="21"/>
  <c r="I15" i="21"/>
  <c r="I16" i="21"/>
  <c r="I17" i="21"/>
  <c r="Q8" i="19"/>
  <c r="I9" i="19"/>
  <c r="I10" i="19"/>
  <c r="I11" i="19"/>
  <c r="I12" i="19"/>
  <c r="I14" i="19"/>
  <c r="I15" i="19"/>
  <c r="I16" i="19"/>
  <c r="Q9" i="19"/>
  <c r="Q10" i="19"/>
  <c r="Q11" i="19"/>
  <c r="Q12" i="19"/>
  <c r="Q14" i="19"/>
  <c r="Q15" i="19"/>
  <c r="Q16" i="19"/>
  <c r="F9" i="8"/>
  <c r="F10" i="8"/>
  <c r="J9" i="9" l="1"/>
  <c r="P9" i="10"/>
  <c r="R9" i="9"/>
  <c r="J10" i="9"/>
  <c r="H9" i="10" l="1"/>
  <c r="H11" i="9"/>
  <c r="P11" i="9"/>
  <c r="F7" i="8" l="1"/>
  <c r="P16" i="10" l="1"/>
  <c r="P15" i="10"/>
  <c r="H15" i="10"/>
  <c r="R10" i="9" l="1"/>
  <c r="P14" i="10"/>
  <c r="H11" i="10"/>
  <c r="P12" i="10"/>
  <c r="H14" i="10"/>
  <c r="H13" i="10"/>
  <c r="P13" i="10"/>
  <c r="H16" i="10"/>
  <c r="H10" i="10"/>
  <c r="H12" i="10"/>
  <c r="P10" i="10"/>
  <c r="P11" i="10"/>
  <c r="F8" i="8" l="1"/>
  <c r="F11" i="8" s="1"/>
  <c r="H9" i="8" l="1"/>
  <c r="H7" i="8"/>
  <c r="H10" i="8"/>
  <c r="H8" i="8"/>
  <c r="H11" i="8" l="1"/>
</calcChain>
</file>

<file path=xl/sharedStrings.xml><?xml version="1.0" encoding="utf-8"?>
<sst xmlns="http://schemas.openxmlformats.org/spreadsheetml/2006/main" count="371" uniqueCount="158">
  <si>
    <t>صندوق اختصاصی بازارگردانی سپنتا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</si>
  <si>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</si>
  <si>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</si>
  <si>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</si>
  <si>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</si>
  <si>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</si>
  <si>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</si>
  <si>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</si>
  <si>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</si>
  <si>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</si>
  <si>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</si>
  <si>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</si>
  <si>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</si>
  <si>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</si>
  <si>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</si>
  <si>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</si>
  <si>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</si>
  <si>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</si>
  <si>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</si>
  <si>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</si>
  <si>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سپرده های بانکی</t>
  </si>
  <si>
    <t>مبلغ</t>
  </si>
  <si>
    <t>افزایش</t>
  </si>
  <si>
    <t>کاهش</t>
  </si>
  <si>
    <t>سپرده کوتاه مدت بانک گردشگری آپادانا</t>
  </si>
  <si>
    <t>سپرده کوتاه مدت بانک خاورمیانه نیایش</t>
  </si>
  <si>
    <t>سپرده کوتاه مدت بانک شهر کامرانیه</t>
  </si>
  <si>
    <t>سپرده بلند مدت بانک گردشگری آپادانا</t>
  </si>
  <si>
    <t>سپرده کوتاه مدت بانک گردشگری نیاوران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</si>
  <si>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</si>
  <si>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</si>
  <si>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</si>
  <si>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</si>
  <si>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</si>
  <si>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</si>
  <si>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</si>
  <si>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</si>
  <si>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</si>
  <si>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</si>
  <si>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</si>
  <si>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</si>
  <si>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</si>
  <si>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</si>
  <si>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</si>
  <si>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</si>
  <si>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</si>
  <si>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</si>
  <si>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</si>
  <si>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</si>
  <si>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</si>
  <si>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</si>
  <si>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</si>
  <si>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</si>
  <si>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</si>
  <si>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</si>
  <si>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</si>
  <si>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</si>
  <si>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</si>
  <si>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</si>
  <si>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</si>
  <si>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</si>
  <si>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</si>
  <si>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 xml:space="preserve"> 120.9967.1600503.1</t>
  </si>
  <si>
    <t xml:space="preserve"> 120.9967.1600503.2</t>
  </si>
  <si>
    <t xml:space="preserve"> 146.9967.1600503.1</t>
  </si>
  <si>
    <t xml:space="preserve"> 10-1310810707075930</t>
  </si>
  <si>
    <t xml:space="preserve"> 10-1310810707076011</t>
  </si>
  <si>
    <t xml:space="preserve"> 10-1310810707076051</t>
  </si>
  <si>
    <t xml:space="preserve"> 10-1310810707076165</t>
  </si>
  <si>
    <t xml:space="preserve"> 10-1310810707076509</t>
  </si>
  <si>
    <t>10-1310810707076715</t>
  </si>
  <si>
    <t>10-1310810707076960</t>
  </si>
  <si>
    <t>700-1004371668</t>
  </si>
  <si>
    <t>120.3331.600503.1</t>
  </si>
  <si>
    <t>کوتاه مدت</t>
  </si>
  <si>
    <t>بلندمدت</t>
  </si>
  <si>
    <t>تاریخ افتتاح حساب</t>
  </si>
  <si>
    <t>1402/10/11</t>
  </si>
  <si>
    <t>1403/10/23</t>
  </si>
  <si>
    <t>1404/02/23</t>
  </si>
  <si>
    <t>1403/02/24</t>
  </si>
  <si>
    <t>1403/03/12</t>
  </si>
  <si>
    <t>1403/04/11</t>
  </si>
  <si>
    <t>1403/05/20</t>
  </si>
  <si>
    <t>1403/10/30</t>
  </si>
  <si>
    <t>1403/11/13</t>
  </si>
  <si>
    <t>1404/02/21</t>
  </si>
  <si>
    <t>1403/07/30</t>
  </si>
  <si>
    <t>1403/10/24</t>
  </si>
  <si>
    <t>1404/04/11</t>
  </si>
  <si>
    <t>مشخصات حساب بانکی</t>
  </si>
  <si>
    <t>شماره حساب</t>
  </si>
  <si>
    <t>نوع سپرده</t>
  </si>
  <si>
    <t>2-درآمد حاصل از سرمایه گذاری ها</t>
  </si>
  <si>
    <t>02-35473499008</t>
  </si>
  <si>
    <t>2-1-درآمد حاصل از سرمایه­‌گذاری در سهام و حق تقدم سهام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</si>
  <si>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</si>
  <si>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</si>
  <si>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</si>
  <si>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</si>
  <si>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</si>
  <si>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</si>
  <si>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</si>
  <si>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</si>
  <si>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</si>
  <si>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>سپرده کوتاه مدت بانک گردشگری آپادانا 120.9967.1600503.1</t>
  </si>
  <si>
    <t>سپرده کوتاه مدت بانک خاورمیانه نیایش 101310810707075930</t>
  </si>
  <si>
    <t>سپرده کوتاه مدت بانک خاورمیانه نیایش 101310810707076011</t>
  </si>
  <si>
    <t>سپرده کوتاه مدت بانک خاورمیانه نیایش 101310810707076051</t>
  </si>
  <si>
    <t>سپرده کوتاه مدت بانک خاورمیانه نیایش 101310810707076165</t>
  </si>
  <si>
    <t>سود سپرده کوتاه مدت بانک شهر شعبه کامرانیه - 7001004371668</t>
  </si>
  <si>
    <t>بانک گردشگری شعبه آپادانا - 120.9967.1600503.2</t>
  </si>
  <si>
    <t>سپرده بلند مدت بانک گردشگری آپادانا 120.3331600503.1</t>
  </si>
  <si>
    <t>سود سپرده کوتاه مدت بانک خاورمیانه  نیایش 101310810707076509</t>
  </si>
  <si>
    <t>سپرده کوتاه مدت بانک خاورمیانه نیایش 101310810707076715</t>
  </si>
  <si>
    <t>سپرده کوتاه مدت بانک خاورمیانه نیایش101310810707076960</t>
  </si>
  <si>
    <t>سپرده کوتاه مدت بانک گردشگری نیاوران 146.9967.1600503.1</t>
  </si>
  <si>
    <t>تاریخ دریافت سود</t>
  </si>
  <si>
    <t>تاریخ سررسید</t>
  </si>
  <si>
    <t>28ام</t>
  </si>
  <si>
    <t>ندارد</t>
  </si>
  <si>
    <t>30ام</t>
  </si>
  <si>
    <t>1ام</t>
  </si>
  <si>
    <t>5ام</t>
  </si>
  <si>
    <t>1406/10/05</t>
  </si>
  <si>
    <t>23ام</t>
  </si>
  <si>
    <t>120.9967.1600503.1</t>
  </si>
  <si>
    <t>120.9967.1600503.2</t>
  </si>
  <si>
    <t>120.333.1600503.1</t>
  </si>
  <si>
    <t>10-1310810707076509</t>
  </si>
  <si>
    <t xml:space="preserve"> 10-1310810707076715</t>
  </si>
  <si>
    <t xml:space="preserve"> 10-1310810707076960</t>
  </si>
  <si>
    <t>146.9967.1600503.1</t>
  </si>
  <si>
    <t>یادداشت3-3</t>
  </si>
  <si>
    <t>یادداشت 4-3</t>
  </si>
  <si>
    <t>2-1</t>
  </si>
  <si>
    <t>2-3</t>
  </si>
  <si>
    <t>2-4</t>
  </si>
  <si>
    <t>1-1-سرمایه گذاری در سهام و حق تقدم سهام</t>
  </si>
  <si>
    <t>21ام</t>
  </si>
  <si>
    <t>1404/06/31</t>
  </si>
  <si>
    <t>صندوق درآمد ثابت سام</t>
  </si>
  <si>
    <t>صندوق درآمد ثابت اکسیژن</t>
  </si>
  <si>
    <t>صندوق سهامی اکسیژن</t>
  </si>
  <si>
    <t>صندوق درآمد ثابت ماه آفرید سپینود</t>
  </si>
  <si>
    <t>صندوق درآمد ثابت خاتم ایساتیس پویا</t>
  </si>
  <si>
    <t>صندوق درآمد ثابت کیمیا</t>
  </si>
  <si>
    <t>صندوق  سهامی بخشی صنایع سورنا2</t>
  </si>
  <si>
    <t>صندوق سهامی بخشی صنایع سورنا</t>
  </si>
  <si>
    <t xml:space="preserve"> </t>
  </si>
  <si>
    <t>برای ماه منتهی به 1404/07/30</t>
  </si>
  <si>
    <t>1404/07/30</t>
  </si>
  <si>
    <t>طی مهر ماه</t>
  </si>
  <si>
    <t>از ابتدای سال مالی تا پایان مهر ماه</t>
  </si>
  <si>
    <t xml:space="preserve">از ابتدای سال مالی تا پایان مهر ماه </t>
  </si>
  <si>
    <t>10-1310810707077407</t>
  </si>
  <si>
    <t>1404/07/16</t>
  </si>
  <si>
    <t>سپرده کوتاه مدت بانک ملی بورس اوراق بهادار 0235473499008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</si>
</sst>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00000000"/>
    <numFmt numFmtId="165" formatCode="_(* #,##0.0000_);_(* \(#,##0.000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262626"/>
      <name val="IRAN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0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left"/>
    </xf>
    <xf numFmtId="38" fontId="5" fillId="0" borderId="8" xfId="0" applyNumberFormat="1" applyFont="1" applyBorder="1" applyAlignment="1">
      <alignment horizontal="center" vertical="center"/>
    </xf>
    <xf numFmtId="43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2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8" fillId="0" borderId="6" xfId="0" applyNumberFormat="1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/>
    </xf>
    <xf numFmtId="165" fontId="0" fillId="0" borderId="0" xfId="1" applyNumberFormat="1" applyFont="1" applyAlignment="1">
      <alignment horizontal="left"/>
    </xf>
    <xf numFmtId="2" fontId="8" fillId="0" borderId="0" xfId="0" applyNumberFormat="1" applyFont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3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8" fontId="5" fillId="0" borderId="4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0" fontId="5" fillId="0" borderId="9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0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5:C10"/>
  <sheetViews>
    <sheetView rightToLeft="1" tabSelected="1" view="pageBreakPreview" zoomScale="80" zoomScaleNormal="80" zoomScaleSheetLayoutView="80" workbookViewId="0">
      <selection activeCell="A28" sqref="A28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84" t="s">
        <v>0</v>
      </c>
      <c r="B5" s="84"/>
      <c r="C5" s="84"/>
    </row>
    <row r="6" spans="1:3" ht="21.75" customHeight="1">
      <c r="A6" s="84" t="s">
        <v>1</v>
      </c>
      <c r="B6" s="84"/>
      <c r="C6" s="84"/>
    </row>
    <row r="7" spans="1:3" ht="21.75" customHeight="1">
      <c r="A7" s="84" t="s">
        <v>150</v>
      </c>
      <c r="B7" s="84"/>
      <c r="C7" s="84"/>
    </row>
    <row r="8" spans="1:3" ht="12.75" customHeight="1"/>
    <row r="9" spans="1:3">
      <c r="B9" s="6"/>
    </row>
    <row r="10" spans="1:3">
      <c r="B10" s="6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39997558519241921"/>
    <pageSetUpPr fitToPage="1"/>
  </sheetPr>
  <dimension ref="A1:V23"/>
  <sheetViews>
    <sheetView rightToLeft="1" view="pageBreakPreview" zoomScaleNormal="100" zoomScaleSheetLayoutView="100" workbookViewId="0">
      <selection activeCell="A23" sqref="A23"/>
    </sheetView>
  </sheetViews>
  <sheetFormatPr defaultRowHeight="12.75"/>
  <cols>
    <col min="1" max="1" width="56" bestFit="1" customWidth="1"/>
    <col min="2" max="2" width="1.42578125" customWidth="1"/>
    <col min="3" max="3" width="15.7109375" customWidth="1"/>
    <col min="4" max="4" width="1.42578125" customWidth="1"/>
    <col min="5" max="5" width="12.85546875" customWidth="1"/>
    <col min="6" max="6" width="1.28515625" customWidth="1"/>
    <col min="7" max="7" width="14.28515625" customWidth="1"/>
    <col min="8" max="8" width="1.28515625" customWidth="1"/>
    <col min="9" max="9" width="11.140625" bestFit="1" customWidth="1"/>
    <col min="10" max="10" width="1.28515625" customWidth="1"/>
    <col min="11" max="11" width="12.140625" bestFit="1" customWidth="1"/>
    <col min="12" max="12" width="1.28515625" customWidth="1"/>
    <col min="13" max="13" width="14.28515625" customWidth="1"/>
    <col min="14" max="14" width="1.28515625" customWidth="1"/>
    <col min="15" max="15" width="11.28515625" bestFit="1" customWidth="1"/>
    <col min="16" max="16" width="1.28515625" customWidth="1"/>
    <col min="17" max="17" width="15.5703125" customWidth="1"/>
    <col min="18" max="18" width="0.28515625" customWidth="1"/>
    <col min="19" max="19" width="12.7109375" bestFit="1" customWidth="1"/>
    <col min="27" max="27" width="11.5703125" customWidth="1"/>
  </cols>
  <sheetData>
    <row r="1" spans="1:19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9" ht="21.75" customHeight="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4.45" customHeight="1"/>
    <row r="5" spans="1:19" ht="25.15" customHeight="1">
      <c r="A5" s="94" t="s">
        <v>102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25.15" customHeight="1">
      <c r="A6" s="90" t="s">
        <v>31</v>
      </c>
      <c r="B6" s="58"/>
      <c r="C6" s="12"/>
      <c r="D6" s="12"/>
      <c r="E6" s="12"/>
      <c r="F6" s="12"/>
      <c r="G6" s="90" t="s">
        <v>152</v>
      </c>
      <c r="H6" s="90"/>
      <c r="I6" s="90"/>
      <c r="J6" s="90"/>
      <c r="K6" s="90"/>
      <c r="L6" s="12"/>
      <c r="M6" s="90" t="s">
        <v>153</v>
      </c>
      <c r="N6" s="90"/>
      <c r="O6" s="90"/>
      <c r="P6" s="90"/>
      <c r="Q6" s="90"/>
    </row>
    <row r="7" spans="1:19" ht="24.75" customHeight="1">
      <c r="A7" s="90"/>
      <c r="B7" s="10"/>
      <c r="C7" s="5" t="s">
        <v>117</v>
      </c>
      <c r="D7" s="39"/>
      <c r="E7" s="5" t="s">
        <v>118</v>
      </c>
      <c r="F7" s="12"/>
      <c r="G7" s="5" t="s">
        <v>50</v>
      </c>
      <c r="H7" s="13"/>
      <c r="I7" s="5" t="s">
        <v>49</v>
      </c>
      <c r="J7" s="13"/>
      <c r="K7" s="5" t="s">
        <v>51</v>
      </c>
      <c r="L7" s="12"/>
      <c r="M7" s="5" t="s">
        <v>50</v>
      </c>
      <c r="N7" s="13"/>
      <c r="O7" s="5" t="s">
        <v>49</v>
      </c>
      <c r="P7" s="13"/>
      <c r="Q7" s="5" t="s">
        <v>51</v>
      </c>
    </row>
    <row r="8" spans="1:19" ht="24.75" customHeight="1">
      <c r="A8" s="56" t="s">
        <v>105</v>
      </c>
      <c r="B8" s="17"/>
      <c r="C8" s="17" t="s">
        <v>119</v>
      </c>
      <c r="D8" s="12"/>
      <c r="E8" s="99" t="s">
        <v>120</v>
      </c>
      <c r="F8" s="12"/>
      <c r="G8" s="15">
        <v>8205</v>
      </c>
      <c r="H8" s="12"/>
      <c r="I8" s="15">
        <v>0</v>
      </c>
      <c r="J8" s="12"/>
      <c r="K8" s="15">
        <f>G8+I8</f>
        <v>8205</v>
      </c>
      <c r="L8" s="12"/>
      <c r="M8" s="15">
        <v>8205</v>
      </c>
      <c r="N8" s="12"/>
      <c r="O8" s="15">
        <v>0</v>
      </c>
      <c r="P8" s="12"/>
      <c r="Q8" s="15">
        <f>M8+O8</f>
        <v>8205</v>
      </c>
    </row>
    <row r="9" spans="1:19" ht="24.75" customHeight="1">
      <c r="A9" s="57" t="s">
        <v>106</v>
      </c>
      <c r="B9" s="17"/>
      <c r="C9" s="17" t="s">
        <v>121</v>
      </c>
      <c r="D9" s="12"/>
      <c r="E9" s="97"/>
      <c r="F9" s="12"/>
      <c r="G9" s="18">
        <v>12007</v>
      </c>
      <c r="H9" s="12"/>
      <c r="I9" s="18">
        <v>0</v>
      </c>
      <c r="J9" s="12"/>
      <c r="K9" s="18">
        <f t="shared" ref="K9:K20" si="0">G9+I9</f>
        <v>12007</v>
      </c>
      <c r="L9" s="12"/>
      <c r="M9" s="18">
        <v>12007</v>
      </c>
      <c r="N9" s="12"/>
      <c r="O9" s="18">
        <v>0</v>
      </c>
      <c r="P9" s="12"/>
      <c r="Q9" s="18">
        <f t="shared" ref="Q9:Q20" si="1">M9+O9</f>
        <v>12007</v>
      </c>
    </row>
    <row r="10" spans="1:19" ht="24.75" customHeight="1">
      <c r="A10" s="57" t="s">
        <v>107</v>
      </c>
      <c r="B10" s="17"/>
      <c r="C10" s="17" t="s">
        <v>121</v>
      </c>
      <c r="D10" s="12"/>
      <c r="E10" s="97"/>
      <c r="F10" s="12"/>
      <c r="G10" s="18">
        <v>26101</v>
      </c>
      <c r="H10" s="12"/>
      <c r="I10" s="18">
        <v>0</v>
      </c>
      <c r="J10" s="12"/>
      <c r="K10" s="18">
        <f t="shared" si="0"/>
        <v>26101</v>
      </c>
      <c r="L10" s="12"/>
      <c r="M10" s="18">
        <v>26101</v>
      </c>
      <c r="N10" s="12"/>
      <c r="O10" s="18">
        <v>0</v>
      </c>
      <c r="P10" s="12"/>
      <c r="Q10" s="18">
        <f t="shared" si="1"/>
        <v>26101</v>
      </c>
    </row>
    <row r="11" spans="1:19" ht="24.75" customHeight="1">
      <c r="A11" s="57" t="s">
        <v>108</v>
      </c>
      <c r="B11" s="17"/>
      <c r="C11" s="17" t="s">
        <v>121</v>
      </c>
      <c r="D11" s="12"/>
      <c r="E11" s="97"/>
      <c r="F11" s="12"/>
      <c r="G11" s="18">
        <v>9491</v>
      </c>
      <c r="H11" s="12"/>
      <c r="I11" s="18">
        <v>0</v>
      </c>
      <c r="J11" s="12"/>
      <c r="K11" s="18">
        <f t="shared" si="0"/>
        <v>9491</v>
      </c>
      <c r="L11" s="12"/>
      <c r="M11" s="18">
        <v>9491</v>
      </c>
      <c r="N11" s="12"/>
      <c r="O11" s="18">
        <v>0</v>
      </c>
      <c r="P11" s="12"/>
      <c r="Q11" s="18">
        <f t="shared" si="1"/>
        <v>9491</v>
      </c>
    </row>
    <row r="12" spans="1:19" ht="24.75" customHeight="1">
      <c r="A12" s="57" t="s">
        <v>109</v>
      </c>
      <c r="B12" s="17"/>
      <c r="C12" s="17" t="s">
        <v>121</v>
      </c>
      <c r="D12" s="12"/>
      <c r="E12" s="97"/>
      <c r="F12" s="12"/>
      <c r="G12" s="18">
        <v>57403</v>
      </c>
      <c r="H12" s="12"/>
      <c r="I12" s="18">
        <v>0</v>
      </c>
      <c r="J12" s="12"/>
      <c r="K12" s="18">
        <f t="shared" si="0"/>
        <v>57403</v>
      </c>
      <c r="L12" s="12"/>
      <c r="M12" s="18">
        <v>57403</v>
      </c>
      <c r="N12" s="12"/>
      <c r="O12" s="18">
        <v>0</v>
      </c>
      <c r="P12" s="12"/>
      <c r="Q12" s="18">
        <f t="shared" si="1"/>
        <v>57403</v>
      </c>
    </row>
    <row r="13" spans="1:19" ht="24.75" customHeight="1">
      <c r="A13" s="57" t="s">
        <v>110</v>
      </c>
      <c r="B13" s="17"/>
      <c r="C13" s="17" t="s">
        <v>122</v>
      </c>
      <c r="D13" s="12"/>
      <c r="E13" s="97"/>
      <c r="F13" s="12"/>
      <c r="G13" s="18">
        <v>38641</v>
      </c>
      <c r="H13" s="12"/>
      <c r="I13" s="18">
        <v>0</v>
      </c>
      <c r="J13" s="12"/>
      <c r="K13" s="18">
        <f t="shared" si="0"/>
        <v>38641</v>
      </c>
      <c r="L13" s="12"/>
      <c r="M13" s="18">
        <v>38641</v>
      </c>
      <c r="N13" s="12"/>
      <c r="O13" s="18">
        <v>0</v>
      </c>
      <c r="P13" s="12"/>
      <c r="Q13" s="18">
        <f t="shared" si="1"/>
        <v>38641</v>
      </c>
    </row>
    <row r="14" spans="1:19" ht="24.75" customHeight="1">
      <c r="A14" s="57" t="s">
        <v>111</v>
      </c>
      <c r="B14" s="17"/>
      <c r="C14" s="17" t="s">
        <v>119</v>
      </c>
      <c r="D14" s="12"/>
      <c r="E14" s="97"/>
      <c r="F14" s="12"/>
      <c r="G14" s="18">
        <v>26922</v>
      </c>
      <c r="H14" s="12"/>
      <c r="I14" s="18">
        <v>0</v>
      </c>
      <c r="J14" s="12"/>
      <c r="K14" s="18">
        <f t="shared" si="0"/>
        <v>26922</v>
      </c>
      <c r="L14" s="12"/>
      <c r="M14" s="18">
        <v>26922</v>
      </c>
      <c r="N14" s="12"/>
      <c r="O14" s="18">
        <v>0</v>
      </c>
      <c r="P14" s="12"/>
      <c r="Q14" s="18">
        <f t="shared" si="1"/>
        <v>26922</v>
      </c>
    </row>
    <row r="15" spans="1:19" s="43" customFormat="1" ht="24.75" customHeight="1">
      <c r="A15" s="57" t="s">
        <v>112</v>
      </c>
      <c r="B15" s="17"/>
      <c r="C15" s="17" t="s">
        <v>123</v>
      </c>
      <c r="D15" s="12"/>
      <c r="E15" s="17" t="s">
        <v>124</v>
      </c>
      <c r="F15" s="12"/>
      <c r="G15" s="18">
        <v>483719160</v>
      </c>
      <c r="H15" s="12"/>
      <c r="I15" s="29">
        <v>-927354</v>
      </c>
      <c r="J15" s="12"/>
      <c r="K15" s="18">
        <f t="shared" si="0"/>
        <v>482791806</v>
      </c>
      <c r="L15" s="12"/>
      <c r="M15" s="18">
        <v>483719160</v>
      </c>
      <c r="N15" s="12"/>
      <c r="O15" s="29">
        <v>-927354</v>
      </c>
      <c r="P15" s="12"/>
      <c r="Q15" s="18">
        <f t="shared" si="1"/>
        <v>482791806</v>
      </c>
      <c r="S15" s="47"/>
    </row>
    <row r="16" spans="1:19" ht="24.75" customHeight="1">
      <c r="A16" s="57" t="s">
        <v>113</v>
      </c>
      <c r="B16" s="17"/>
      <c r="C16" s="17" t="s">
        <v>121</v>
      </c>
      <c r="D16" s="12"/>
      <c r="E16" s="97" t="s">
        <v>120</v>
      </c>
      <c r="F16" s="12"/>
      <c r="G16" s="18">
        <v>4343</v>
      </c>
      <c r="H16" s="12"/>
      <c r="I16" s="18">
        <v>0</v>
      </c>
      <c r="J16" s="12"/>
      <c r="K16" s="18">
        <f t="shared" si="0"/>
        <v>4343</v>
      </c>
      <c r="L16" s="12"/>
      <c r="M16" s="18">
        <v>4343</v>
      </c>
      <c r="N16" s="12"/>
      <c r="O16" s="18">
        <v>0</v>
      </c>
      <c r="P16" s="12"/>
      <c r="Q16" s="18">
        <f t="shared" si="1"/>
        <v>4343</v>
      </c>
    </row>
    <row r="17" spans="1:22" ht="24.75" customHeight="1">
      <c r="A17" s="57" t="s">
        <v>114</v>
      </c>
      <c r="B17" s="17"/>
      <c r="C17" s="17" t="s">
        <v>121</v>
      </c>
      <c r="D17" s="12"/>
      <c r="E17" s="97"/>
      <c r="F17" s="12"/>
      <c r="G17" s="18">
        <v>4148</v>
      </c>
      <c r="H17" s="12"/>
      <c r="I17" s="18">
        <v>0</v>
      </c>
      <c r="J17" s="12"/>
      <c r="K17" s="18">
        <f t="shared" si="0"/>
        <v>4148</v>
      </c>
      <c r="L17" s="12"/>
      <c r="M17" s="18">
        <v>4148</v>
      </c>
      <c r="N17" s="12"/>
      <c r="O17" s="18">
        <v>0</v>
      </c>
      <c r="P17" s="12"/>
      <c r="Q17" s="18">
        <f t="shared" si="1"/>
        <v>4148</v>
      </c>
    </row>
    <row r="18" spans="1:22" ht="24.75" customHeight="1">
      <c r="A18" s="57" t="s">
        <v>115</v>
      </c>
      <c r="B18" s="17"/>
      <c r="C18" s="17" t="s">
        <v>121</v>
      </c>
      <c r="D18" s="12"/>
      <c r="E18" s="97"/>
      <c r="F18" s="12"/>
      <c r="G18" s="18">
        <v>14106</v>
      </c>
      <c r="H18" s="12"/>
      <c r="I18" s="18">
        <v>0</v>
      </c>
      <c r="J18" s="12"/>
      <c r="K18" s="18">
        <f t="shared" si="0"/>
        <v>14106</v>
      </c>
      <c r="L18" s="12"/>
      <c r="M18" s="18">
        <v>14106</v>
      </c>
      <c r="N18" s="12"/>
      <c r="O18" s="18">
        <v>0</v>
      </c>
      <c r="P18" s="12"/>
      <c r="Q18" s="18">
        <f t="shared" si="1"/>
        <v>14106</v>
      </c>
    </row>
    <row r="19" spans="1:22" ht="24.75" customHeight="1">
      <c r="A19" s="57" t="s">
        <v>116</v>
      </c>
      <c r="B19" s="17"/>
      <c r="C19" s="17" t="s">
        <v>125</v>
      </c>
      <c r="D19" s="17"/>
      <c r="E19" s="97"/>
      <c r="F19" s="12"/>
      <c r="G19" s="18">
        <v>45949504</v>
      </c>
      <c r="H19" s="12"/>
      <c r="I19" s="18">
        <v>0</v>
      </c>
      <c r="J19" s="12"/>
      <c r="K19" s="18">
        <f t="shared" si="0"/>
        <v>45949504</v>
      </c>
      <c r="L19" s="12"/>
      <c r="M19" s="18">
        <v>45949504</v>
      </c>
      <c r="N19" s="12"/>
      <c r="O19" s="18">
        <v>0</v>
      </c>
      <c r="P19" s="12"/>
      <c r="Q19" s="18">
        <f t="shared" si="1"/>
        <v>45949504</v>
      </c>
    </row>
    <row r="20" spans="1:22" ht="24.75" customHeight="1">
      <c r="A20" s="57" t="s">
        <v>157</v>
      </c>
      <c r="B20" s="17"/>
      <c r="C20" s="17" t="s">
        <v>139</v>
      </c>
      <c r="D20" s="17"/>
      <c r="E20" s="97"/>
      <c r="F20" s="12"/>
      <c r="G20" s="46">
        <v>557</v>
      </c>
      <c r="H20" s="12"/>
      <c r="I20" s="46">
        <v>0</v>
      </c>
      <c r="J20" s="12"/>
      <c r="K20" s="46">
        <f t="shared" si="0"/>
        <v>557</v>
      </c>
      <c r="L20" s="12"/>
      <c r="M20" s="18">
        <v>557</v>
      </c>
      <c r="N20" s="12"/>
      <c r="O20" s="46">
        <v>0</v>
      </c>
      <c r="P20" s="12"/>
      <c r="Q20" s="20">
        <f t="shared" si="1"/>
        <v>557</v>
      </c>
    </row>
    <row r="21" spans="1:22" ht="24.75" customHeight="1" thickBot="1">
      <c r="A21" s="10" t="s">
        <v>14</v>
      </c>
      <c r="B21" s="10"/>
      <c r="C21" s="10"/>
      <c r="D21" s="10"/>
      <c r="E21" s="10"/>
      <c r="F21" s="12"/>
      <c r="G21" s="36">
        <f>SUM(G8:G20)</f>
        <v>529870588</v>
      </c>
      <c r="H21" s="12"/>
      <c r="I21" s="48">
        <f>SUM(I8:I20)</f>
        <v>-927354</v>
      </c>
      <c r="J21" s="12"/>
      <c r="K21" s="36">
        <f>SUM(K8:K20)</f>
        <v>528943234</v>
      </c>
      <c r="L21" s="12"/>
      <c r="M21" s="21">
        <f>SUM(M8:M20)</f>
        <v>529870588</v>
      </c>
      <c r="N21" s="12"/>
      <c r="O21" s="48">
        <f>SUM(O8:O20)</f>
        <v>-927354</v>
      </c>
      <c r="P21" s="12"/>
      <c r="Q21" s="31">
        <f>SUM(Q8:Q20)</f>
        <v>528943234</v>
      </c>
      <c r="V21" s="26"/>
    </row>
    <row r="22" spans="1:22" ht="13.5" thickTop="1">
      <c r="V22" s="26"/>
    </row>
    <row r="23" spans="1:22">
      <c r="I23" s="26"/>
      <c r="V23" s="26"/>
    </row>
  </sheetData>
  <mergeCells count="9">
    <mergeCell ref="E16:E20"/>
    <mergeCell ref="E8:E14"/>
    <mergeCell ref="A1:Q1"/>
    <mergeCell ref="A2:Q2"/>
    <mergeCell ref="A3:Q3"/>
    <mergeCell ref="A5:Q5"/>
    <mergeCell ref="G6:K6"/>
    <mergeCell ref="M6:Q6"/>
    <mergeCell ref="A6:A7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39997558519241921"/>
    <pageSetUpPr fitToPage="1"/>
  </sheetPr>
  <dimension ref="A1:V26"/>
  <sheetViews>
    <sheetView rightToLeft="1" view="pageBreakPreview" zoomScaleNormal="110" zoomScaleSheetLayoutView="100" workbookViewId="0">
      <selection activeCell="A19" sqref="A19"/>
    </sheetView>
  </sheetViews>
  <sheetFormatPr defaultRowHeight="12.75"/>
  <cols>
    <col min="1" max="1" width="40.28515625" customWidth="1"/>
    <col min="2" max="2" width="1.28515625" customWidth="1"/>
    <col min="3" max="3" width="12.140625" customWidth="1"/>
    <col min="4" max="4" width="1.28515625" customWidth="1"/>
    <col min="5" max="5" width="17.5703125" customWidth="1"/>
    <col min="6" max="6" width="1.28515625" customWidth="1"/>
    <col min="7" max="7" width="17.7109375" customWidth="1"/>
    <col min="8" max="8" width="1.28515625" customWidth="1"/>
    <col min="9" max="9" width="16.7109375" customWidth="1"/>
    <col min="10" max="10" width="1.28515625" customWidth="1"/>
    <col min="11" max="11" width="13.7109375" bestFit="1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1.28515625" customWidth="1"/>
    <col min="17" max="17" width="18.42578125" customWidth="1"/>
    <col min="18" max="18" width="0.28515625" customWidth="1"/>
    <col min="19" max="19" width="13.42578125" bestFit="1" customWidth="1"/>
    <col min="20" max="21" width="16.5703125" bestFit="1" customWidth="1"/>
    <col min="27" max="27" width="11.5703125" customWidth="1"/>
  </cols>
  <sheetData>
    <row r="1" spans="1:22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22" ht="21.75" customHeight="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2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2" ht="14.45" customHeight="1"/>
    <row r="5" spans="1:22" ht="24.6" customHeight="1">
      <c r="A5" s="94" t="s">
        <v>103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2" ht="24.6" customHeight="1">
      <c r="A6" s="90" t="s">
        <v>31</v>
      </c>
      <c r="B6" s="58"/>
      <c r="C6" s="90" t="s">
        <v>152</v>
      </c>
      <c r="D6" s="90"/>
      <c r="E6" s="90"/>
      <c r="F6" s="90"/>
      <c r="G6" s="90"/>
      <c r="H6" s="90"/>
      <c r="I6" s="90"/>
      <c r="J6" s="12"/>
      <c r="K6" s="90" t="s">
        <v>153</v>
      </c>
      <c r="L6" s="90"/>
      <c r="M6" s="90"/>
      <c r="N6" s="90"/>
      <c r="O6" s="90"/>
      <c r="P6" s="90"/>
      <c r="Q6" s="90"/>
    </row>
    <row r="7" spans="1:22" ht="40.5" customHeight="1">
      <c r="A7" s="90"/>
      <c r="B7" s="12"/>
      <c r="C7" s="5" t="s">
        <v>6</v>
      </c>
      <c r="D7" s="13"/>
      <c r="E7" s="5" t="s">
        <v>52</v>
      </c>
      <c r="F7" s="13"/>
      <c r="G7" s="5" t="s">
        <v>53</v>
      </c>
      <c r="H7" s="13"/>
      <c r="I7" s="5" t="s">
        <v>54</v>
      </c>
      <c r="J7" s="12"/>
      <c r="K7" s="5" t="s">
        <v>6</v>
      </c>
      <c r="L7" s="13"/>
      <c r="M7" s="5" t="s">
        <v>52</v>
      </c>
      <c r="N7" s="13"/>
      <c r="O7" s="5" t="s">
        <v>53</v>
      </c>
      <c r="P7" s="13"/>
      <c r="Q7" s="5" t="s">
        <v>54</v>
      </c>
    </row>
    <row r="8" spans="1:22" ht="24.75" customHeight="1">
      <c r="A8" s="14" t="s">
        <v>143</v>
      </c>
      <c r="B8" s="12"/>
      <c r="C8" s="15">
        <v>4424712</v>
      </c>
      <c r="D8" s="12"/>
      <c r="E8" s="15">
        <v>87677367458</v>
      </c>
      <c r="F8" s="12"/>
      <c r="G8" s="15">
        <v>81865174495</v>
      </c>
      <c r="H8" s="12"/>
      <c r="I8" s="28">
        <f>E8-G8</f>
        <v>5812192963</v>
      </c>
      <c r="J8" s="12"/>
      <c r="K8" s="15">
        <v>4424712</v>
      </c>
      <c r="L8" s="12"/>
      <c r="M8" s="15">
        <v>87677367458</v>
      </c>
      <c r="N8" s="12"/>
      <c r="O8" s="15">
        <v>81865174495</v>
      </c>
      <c r="P8" s="12"/>
      <c r="Q8" s="15">
        <f>M8-O8</f>
        <v>5812192963</v>
      </c>
      <c r="S8" s="26"/>
      <c r="T8" s="26"/>
      <c r="U8" s="26"/>
      <c r="V8" s="26"/>
    </row>
    <row r="9" spans="1:22" ht="24.75" customHeight="1">
      <c r="A9" s="17" t="s">
        <v>13</v>
      </c>
      <c r="B9" s="12"/>
      <c r="C9" s="18">
        <v>29702</v>
      </c>
      <c r="D9" s="12"/>
      <c r="E9" s="18">
        <v>175223435</v>
      </c>
      <c r="F9" s="12"/>
      <c r="G9" s="18">
        <v>171849088</v>
      </c>
      <c r="H9" s="12"/>
      <c r="I9" s="29">
        <f t="shared" ref="I9:I16" si="0">E9-G9</f>
        <v>3374347</v>
      </c>
      <c r="J9" s="12"/>
      <c r="K9" s="18">
        <v>29702</v>
      </c>
      <c r="L9" s="12"/>
      <c r="M9" s="18">
        <v>175223435</v>
      </c>
      <c r="N9" s="12"/>
      <c r="O9" s="18">
        <v>171849088</v>
      </c>
      <c r="P9" s="12"/>
      <c r="Q9" s="18">
        <f t="shared" ref="Q9:Q16" si="1">M9-O9</f>
        <v>3374347</v>
      </c>
      <c r="S9" s="26"/>
      <c r="T9" s="26"/>
      <c r="U9" s="26"/>
      <c r="V9" s="26"/>
    </row>
    <row r="10" spans="1:22" ht="24.75" customHeight="1">
      <c r="A10" s="17" t="s">
        <v>142</v>
      </c>
      <c r="B10" s="12"/>
      <c r="C10" s="18">
        <v>133871</v>
      </c>
      <c r="D10" s="12"/>
      <c r="E10" s="18">
        <v>1915961485</v>
      </c>
      <c r="F10" s="12"/>
      <c r="G10" s="18">
        <v>1908011186</v>
      </c>
      <c r="H10" s="12"/>
      <c r="I10" s="29">
        <f t="shared" si="0"/>
        <v>7950299</v>
      </c>
      <c r="J10" s="12"/>
      <c r="K10" s="18">
        <v>133871</v>
      </c>
      <c r="L10" s="12"/>
      <c r="M10" s="18">
        <v>1915961485</v>
      </c>
      <c r="N10" s="12"/>
      <c r="O10" s="18">
        <v>1908011186</v>
      </c>
      <c r="P10" s="12"/>
      <c r="Q10" s="18">
        <f t="shared" si="1"/>
        <v>7950299</v>
      </c>
      <c r="S10" s="26"/>
      <c r="T10" s="26"/>
      <c r="U10" s="26"/>
      <c r="V10" s="26"/>
    </row>
    <row r="11" spans="1:22" ht="24.75" customHeight="1">
      <c r="A11" s="17" t="s">
        <v>146</v>
      </c>
      <c r="B11" s="12"/>
      <c r="C11" s="18">
        <v>152400</v>
      </c>
      <c r="D11" s="12"/>
      <c r="E11" s="18">
        <v>2778188195</v>
      </c>
      <c r="F11" s="12"/>
      <c r="G11" s="18">
        <v>2755484849</v>
      </c>
      <c r="H11" s="12"/>
      <c r="I11" s="29">
        <f t="shared" si="0"/>
        <v>22703346</v>
      </c>
      <c r="J11" s="12"/>
      <c r="K11" s="18">
        <v>152400</v>
      </c>
      <c r="L11" s="12"/>
      <c r="M11" s="18">
        <v>2778188195</v>
      </c>
      <c r="N11" s="12"/>
      <c r="O11" s="18">
        <v>2755484849</v>
      </c>
      <c r="P11" s="12"/>
      <c r="Q11" s="18">
        <f t="shared" si="1"/>
        <v>22703346</v>
      </c>
      <c r="S11" s="26"/>
      <c r="T11" s="26"/>
      <c r="U11" s="26"/>
      <c r="V11" s="26"/>
    </row>
    <row r="12" spans="1:22" ht="24.75" customHeight="1">
      <c r="A12" s="17" t="s">
        <v>144</v>
      </c>
      <c r="B12" s="12"/>
      <c r="C12" s="18">
        <v>6495141</v>
      </c>
      <c r="D12" s="12"/>
      <c r="E12" s="18">
        <v>82657687783</v>
      </c>
      <c r="F12" s="12"/>
      <c r="G12" s="18">
        <v>82179893597</v>
      </c>
      <c r="H12" s="12"/>
      <c r="I12" s="29">
        <f t="shared" si="0"/>
        <v>477794186</v>
      </c>
      <c r="J12" s="12"/>
      <c r="K12" s="18">
        <v>6495141</v>
      </c>
      <c r="L12" s="12"/>
      <c r="M12" s="18">
        <v>82657687783</v>
      </c>
      <c r="N12" s="12"/>
      <c r="O12" s="18">
        <v>82179893597</v>
      </c>
      <c r="P12" s="12"/>
      <c r="Q12" s="18">
        <f t="shared" si="1"/>
        <v>477794186</v>
      </c>
      <c r="S12" s="26"/>
      <c r="T12" s="26"/>
      <c r="U12" s="26"/>
      <c r="V12" s="26"/>
    </row>
    <row r="13" spans="1:22" ht="24.75" customHeight="1">
      <c r="A13" s="17" t="s">
        <v>145</v>
      </c>
      <c r="B13" s="12"/>
      <c r="C13" s="18">
        <v>3036</v>
      </c>
      <c r="D13" s="12"/>
      <c r="E13" s="18">
        <v>93844384</v>
      </c>
      <c r="F13" s="12"/>
      <c r="G13" s="18">
        <v>92636100</v>
      </c>
      <c r="H13" s="12"/>
      <c r="I13" s="29">
        <f>E13-G13</f>
        <v>1208284</v>
      </c>
      <c r="J13" s="12"/>
      <c r="K13" s="18">
        <v>3036</v>
      </c>
      <c r="L13" s="12"/>
      <c r="M13" s="18">
        <v>93844384</v>
      </c>
      <c r="N13" s="12"/>
      <c r="O13" s="18">
        <v>92636100</v>
      </c>
      <c r="P13" s="12"/>
      <c r="Q13" s="18">
        <f>M13-O13</f>
        <v>1208284</v>
      </c>
      <c r="S13" s="26"/>
      <c r="T13" s="26"/>
      <c r="U13" s="26"/>
      <c r="V13" s="26"/>
    </row>
    <row r="14" spans="1:22" ht="24.75" customHeight="1">
      <c r="A14" s="17" t="s">
        <v>147</v>
      </c>
      <c r="B14" s="12"/>
      <c r="C14" s="18">
        <v>44512958</v>
      </c>
      <c r="D14" s="12"/>
      <c r="E14" s="18">
        <v>466576654160</v>
      </c>
      <c r="F14" s="12"/>
      <c r="G14" s="18">
        <v>458061244917</v>
      </c>
      <c r="H14" s="12"/>
      <c r="I14" s="29">
        <f t="shared" si="0"/>
        <v>8515409243</v>
      </c>
      <c r="J14" s="12"/>
      <c r="K14" s="18">
        <v>44512958</v>
      </c>
      <c r="L14" s="12"/>
      <c r="M14" s="18">
        <v>466576654160</v>
      </c>
      <c r="N14" s="12"/>
      <c r="O14" s="18">
        <v>458061244917</v>
      </c>
      <c r="P14" s="12"/>
      <c r="Q14" s="18">
        <f t="shared" si="1"/>
        <v>8515409243</v>
      </c>
      <c r="S14" s="26"/>
      <c r="T14" s="26"/>
      <c r="U14" s="26"/>
      <c r="V14" s="26"/>
    </row>
    <row r="15" spans="1:22" ht="24.75" customHeight="1">
      <c r="A15" s="17" t="s">
        <v>141</v>
      </c>
      <c r="B15" s="12"/>
      <c r="C15" s="18">
        <v>350045110</v>
      </c>
      <c r="D15" s="12"/>
      <c r="E15" s="18">
        <v>5578865789978</v>
      </c>
      <c r="F15" s="12"/>
      <c r="G15" s="18">
        <v>5573385206395</v>
      </c>
      <c r="H15" s="12"/>
      <c r="I15" s="29">
        <f t="shared" si="0"/>
        <v>5480583583</v>
      </c>
      <c r="J15" s="12"/>
      <c r="K15" s="18">
        <v>350045110</v>
      </c>
      <c r="L15" s="12"/>
      <c r="M15" s="18">
        <v>5578865789978</v>
      </c>
      <c r="N15" s="12"/>
      <c r="O15" s="18">
        <v>5573385206395</v>
      </c>
      <c r="P15" s="12"/>
      <c r="Q15" s="18">
        <f t="shared" si="1"/>
        <v>5480583583</v>
      </c>
      <c r="S15" s="26"/>
      <c r="T15" s="26"/>
      <c r="U15" s="26"/>
      <c r="V15" s="26"/>
    </row>
    <row r="16" spans="1:22" ht="24.75" customHeight="1">
      <c r="A16" s="17" t="s">
        <v>148</v>
      </c>
      <c r="B16" s="12"/>
      <c r="C16" s="18">
        <v>19626594</v>
      </c>
      <c r="D16" s="12"/>
      <c r="E16" s="18">
        <v>232218962828</v>
      </c>
      <c r="F16" s="12"/>
      <c r="G16" s="18">
        <v>221175906205</v>
      </c>
      <c r="H16" s="12"/>
      <c r="I16" s="29">
        <f t="shared" si="0"/>
        <v>11043056623</v>
      </c>
      <c r="J16" s="12"/>
      <c r="K16" s="18">
        <v>19626594</v>
      </c>
      <c r="L16" s="12"/>
      <c r="M16" s="18">
        <v>232218962828</v>
      </c>
      <c r="N16" s="12"/>
      <c r="O16" s="18">
        <v>221175906205</v>
      </c>
      <c r="P16" s="12"/>
      <c r="Q16" s="18">
        <f t="shared" si="1"/>
        <v>11043056623</v>
      </c>
      <c r="S16" s="26"/>
      <c r="T16" s="26"/>
      <c r="U16" s="26"/>
      <c r="V16" s="26"/>
    </row>
    <row r="17" spans="1:22" ht="24.75" customHeight="1" thickBot="1">
      <c r="A17" s="10" t="s">
        <v>14</v>
      </c>
      <c r="B17" s="12"/>
      <c r="C17" s="21">
        <f>SUM(C8:C16)</f>
        <v>425423524</v>
      </c>
      <c r="D17" s="12"/>
      <c r="E17" s="21">
        <f>SUM(E8:E16)</f>
        <v>6452959679706</v>
      </c>
      <c r="F17" s="12"/>
      <c r="G17" s="21">
        <f>SUM(G8:G16)</f>
        <v>6421595406832</v>
      </c>
      <c r="H17" s="12"/>
      <c r="I17" s="31">
        <f>SUM(I8:I16)</f>
        <v>31364272874</v>
      </c>
      <c r="J17" s="12"/>
      <c r="K17" s="21">
        <f>SUM(K8:K16)</f>
        <v>425423524</v>
      </c>
      <c r="L17" s="12"/>
      <c r="M17" s="21">
        <f>SUM(M8:M16)</f>
        <v>6452959679706</v>
      </c>
      <c r="N17" s="12"/>
      <c r="O17" s="21">
        <f>SUM(O8:O16)</f>
        <v>6421595406832</v>
      </c>
      <c r="P17" s="12"/>
      <c r="Q17" s="21">
        <f>SUM(Q8:Q16)</f>
        <v>31364272874</v>
      </c>
      <c r="S17" s="26"/>
      <c r="T17" s="26"/>
      <c r="U17" s="26"/>
      <c r="V17" s="26"/>
    </row>
    <row r="18" spans="1:22" ht="13.5" thickTop="1"/>
    <row r="19" spans="1:22">
      <c r="O19" s="26"/>
      <c r="T19" s="26"/>
    </row>
    <row r="20" spans="1:22">
      <c r="G20" s="26"/>
      <c r="M20" s="26"/>
      <c r="O20" s="26"/>
      <c r="Q20" s="26"/>
      <c r="T20" s="26"/>
    </row>
    <row r="21" spans="1:22">
      <c r="G21" s="26"/>
      <c r="I21" s="27"/>
      <c r="M21" s="26"/>
      <c r="Q21" s="26"/>
    </row>
    <row r="22" spans="1:22">
      <c r="G22" s="26"/>
      <c r="I22" s="27"/>
      <c r="M22" s="26"/>
      <c r="Q22" s="26"/>
    </row>
    <row r="23" spans="1:22">
      <c r="I23" s="26"/>
      <c r="M23" s="26"/>
    </row>
    <row r="24" spans="1:22">
      <c r="M24" s="26"/>
    </row>
    <row r="25" spans="1:22">
      <c r="M25" s="26"/>
    </row>
    <row r="26" spans="1:22">
      <c r="M26" s="2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39997558519241921"/>
    <pageSetUpPr fitToPage="1"/>
  </sheetPr>
  <dimension ref="A1:BI25"/>
  <sheetViews>
    <sheetView rightToLeft="1" view="pageBreakPreview" zoomScaleNormal="110" zoomScaleSheetLayoutView="100" workbookViewId="0">
      <selection activeCell="A20" sqref="A20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140625" customWidth="1"/>
    <col min="18" max="18" width="0.5703125" customWidth="1"/>
    <col min="19" max="19" width="16.85546875" bestFit="1" customWidth="1"/>
    <col min="20" max="20" width="12.85546875" bestFit="1" customWidth="1"/>
    <col min="21" max="21" width="18.28515625" bestFit="1" customWidth="1"/>
    <col min="22" max="22" width="14.7109375" bestFit="1" customWidth="1"/>
    <col min="27" max="27" width="11.5703125" customWidth="1"/>
  </cols>
  <sheetData>
    <row r="1" spans="1:61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61" ht="21.75" customHeight="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61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61" ht="14.45" customHeight="1"/>
    <row r="5" spans="1:61" ht="24">
      <c r="A5" s="94" t="s">
        <v>104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61" ht="24">
      <c r="A6" s="90" t="s">
        <v>31</v>
      </c>
      <c r="B6" s="58"/>
      <c r="C6" s="90" t="s">
        <v>152</v>
      </c>
      <c r="D6" s="90"/>
      <c r="E6" s="90"/>
      <c r="F6" s="90"/>
      <c r="G6" s="90"/>
      <c r="H6" s="90"/>
      <c r="I6" s="90"/>
      <c r="J6" s="12"/>
      <c r="K6" s="90" t="s">
        <v>153</v>
      </c>
      <c r="L6" s="90"/>
      <c r="M6" s="90"/>
      <c r="N6" s="90"/>
      <c r="O6" s="90"/>
      <c r="P6" s="90"/>
      <c r="Q6" s="90"/>
    </row>
    <row r="7" spans="1:61" ht="42.75" customHeight="1">
      <c r="A7" s="90"/>
      <c r="B7" s="12"/>
      <c r="C7" s="5" t="s">
        <v>6</v>
      </c>
      <c r="D7" s="13"/>
      <c r="E7" s="5" t="s">
        <v>8</v>
      </c>
      <c r="F7" s="13"/>
      <c r="G7" s="5" t="s">
        <v>53</v>
      </c>
      <c r="H7" s="13"/>
      <c r="I7" s="5" t="s">
        <v>55</v>
      </c>
      <c r="J7" s="12"/>
      <c r="K7" s="5" t="s">
        <v>6</v>
      </c>
      <c r="L7" s="13"/>
      <c r="M7" s="5" t="s">
        <v>8</v>
      </c>
      <c r="N7" s="13"/>
      <c r="O7" s="5" t="s">
        <v>53</v>
      </c>
      <c r="P7" s="13"/>
      <c r="Q7" s="5" t="s">
        <v>55</v>
      </c>
      <c r="S7" s="26"/>
      <c r="T7" s="26"/>
    </row>
    <row r="8" spans="1:61" ht="24.75" customHeight="1">
      <c r="A8" s="14" t="s">
        <v>143</v>
      </c>
      <c r="B8" s="12"/>
      <c r="C8" s="15">
        <v>1601070</v>
      </c>
      <c r="D8" s="12"/>
      <c r="E8" s="15">
        <v>33118270842</v>
      </c>
      <c r="F8" s="12"/>
      <c r="G8" s="15">
        <v>30692208068</v>
      </c>
      <c r="H8" s="12"/>
      <c r="I8" s="15">
        <f>E8-G8</f>
        <v>2426062774</v>
      </c>
      <c r="J8" s="12"/>
      <c r="K8" s="15">
        <v>1601070</v>
      </c>
      <c r="L8" s="12"/>
      <c r="M8" s="15">
        <v>33118270842</v>
      </c>
      <c r="N8" s="12"/>
      <c r="O8" s="15">
        <v>30692208068</v>
      </c>
      <c r="P8" s="12"/>
      <c r="Q8" s="28">
        <f>M8-O8</f>
        <v>2426062774</v>
      </c>
      <c r="S8" s="29"/>
      <c r="T8" s="29"/>
      <c r="U8" s="29"/>
      <c r="V8" s="27"/>
      <c r="W8" s="26"/>
      <c r="X8" s="26"/>
    </row>
    <row r="9" spans="1:61" ht="24.75" customHeight="1">
      <c r="A9" s="17" t="s">
        <v>148</v>
      </c>
      <c r="B9" s="12"/>
      <c r="C9" s="18">
        <v>6474085</v>
      </c>
      <c r="D9" s="12"/>
      <c r="E9" s="18">
        <v>82821613084</v>
      </c>
      <c r="F9" s="12"/>
      <c r="G9" s="18">
        <v>78516050758</v>
      </c>
      <c r="H9" s="12"/>
      <c r="I9" s="18">
        <f>E9-G9</f>
        <v>4305562326</v>
      </c>
      <c r="J9" s="12"/>
      <c r="K9" s="18">
        <v>6474085</v>
      </c>
      <c r="L9" s="12"/>
      <c r="M9" s="18">
        <v>82821613084</v>
      </c>
      <c r="N9" s="12"/>
      <c r="O9" s="18">
        <v>78516050758</v>
      </c>
      <c r="P9" s="12"/>
      <c r="Q9" s="29">
        <f t="shared" ref="Q9:Q17" si="0">M9-O9</f>
        <v>4305562326</v>
      </c>
      <c r="S9" s="29"/>
      <c r="T9" s="29"/>
      <c r="U9" s="29"/>
      <c r="V9" s="27"/>
      <c r="W9" s="26"/>
      <c r="X9" s="26"/>
    </row>
    <row r="10" spans="1:61" ht="24.75" customHeight="1">
      <c r="A10" s="17" t="s">
        <v>147</v>
      </c>
      <c r="B10" s="12"/>
      <c r="C10" s="18">
        <v>5746715</v>
      </c>
      <c r="D10" s="12"/>
      <c r="E10" s="18">
        <v>68530536651</v>
      </c>
      <c r="F10" s="12"/>
      <c r="G10" s="18">
        <v>63636608928</v>
      </c>
      <c r="H10" s="12"/>
      <c r="I10" s="29">
        <f t="shared" ref="I10:I17" si="1">E10-G10</f>
        <v>4893927723</v>
      </c>
      <c r="J10" s="12"/>
      <c r="K10" s="18">
        <v>5746715</v>
      </c>
      <c r="L10" s="12"/>
      <c r="M10" s="18">
        <v>68530536651</v>
      </c>
      <c r="N10" s="12"/>
      <c r="O10" s="18">
        <v>63636608928</v>
      </c>
      <c r="P10" s="12"/>
      <c r="Q10" s="29">
        <f t="shared" si="0"/>
        <v>4893927723</v>
      </c>
      <c r="S10" s="29"/>
      <c r="T10" s="29"/>
      <c r="U10" s="29"/>
      <c r="V10" s="27"/>
      <c r="W10" s="26"/>
      <c r="X10" s="26"/>
    </row>
    <row r="11" spans="1:61" ht="24.75" customHeight="1">
      <c r="A11" s="17" t="s">
        <v>12</v>
      </c>
      <c r="B11" s="12"/>
      <c r="C11" s="18">
        <v>31865896</v>
      </c>
      <c r="D11" s="12"/>
      <c r="E11" s="18">
        <v>137619731966</v>
      </c>
      <c r="F11" s="12"/>
      <c r="G11" s="18">
        <v>137238306184</v>
      </c>
      <c r="H11" s="12"/>
      <c r="I11" s="18">
        <f t="shared" si="1"/>
        <v>381425782</v>
      </c>
      <c r="J11" s="12"/>
      <c r="K11" s="18">
        <v>31865896</v>
      </c>
      <c r="L11" s="12"/>
      <c r="M11" s="18">
        <v>137619731966</v>
      </c>
      <c r="N11" s="12"/>
      <c r="O11" s="18">
        <v>137238306184</v>
      </c>
      <c r="P11" s="12"/>
      <c r="Q11" s="29">
        <f t="shared" si="0"/>
        <v>381425782</v>
      </c>
      <c r="S11" s="29"/>
      <c r="T11" s="29"/>
      <c r="U11" s="29"/>
      <c r="V11" s="27"/>
      <c r="W11" s="26"/>
      <c r="X11" s="26"/>
    </row>
    <row r="12" spans="1:61" s="43" customFormat="1" ht="24.75" customHeight="1">
      <c r="A12" s="17" t="s">
        <v>142</v>
      </c>
      <c r="B12" s="12"/>
      <c r="C12" s="18">
        <v>300000</v>
      </c>
      <c r="D12" s="12"/>
      <c r="E12" s="18">
        <v>4376179312</v>
      </c>
      <c r="F12" s="12"/>
      <c r="G12" s="18">
        <v>4351115676</v>
      </c>
      <c r="H12" s="12"/>
      <c r="I12" s="18">
        <f t="shared" si="1"/>
        <v>25063636</v>
      </c>
      <c r="J12" s="12"/>
      <c r="K12" s="18">
        <v>300000</v>
      </c>
      <c r="L12" s="12"/>
      <c r="M12" s="18">
        <v>4376179312</v>
      </c>
      <c r="N12" s="12"/>
      <c r="O12" s="18">
        <v>4351115676</v>
      </c>
      <c r="P12" s="12"/>
      <c r="Q12" s="29">
        <f t="shared" si="0"/>
        <v>25063636</v>
      </c>
      <c r="R12"/>
      <c r="S12" s="29"/>
      <c r="T12" s="29"/>
      <c r="U12" s="29"/>
      <c r="V12" s="27"/>
      <c r="W12" s="26"/>
      <c r="X12" s="26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</row>
    <row r="13" spans="1:61" s="43" customFormat="1" ht="24.75" customHeight="1">
      <c r="A13" s="17" t="s">
        <v>144</v>
      </c>
      <c r="B13" s="12"/>
      <c r="C13" s="18">
        <v>4097956</v>
      </c>
      <c r="D13" s="12"/>
      <c r="E13" s="18">
        <v>52898530235</v>
      </c>
      <c r="F13" s="12"/>
      <c r="G13" s="18">
        <v>52120520373</v>
      </c>
      <c r="H13" s="12"/>
      <c r="I13" s="18">
        <f t="shared" si="1"/>
        <v>778009862</v>
      </c>
      <c r="J13" s="12"/>
      <c r="K13" s="18">
        <v>4097956</v>
      </c>
      <c r="L13" s="12"/>
      <c r="M13" s="18">
        <v>52898530235</v>
      </c>
      <c r="N13" s="12"/>
      <c r="O13" s="18">
        <v>52120520373</v>
      </c>
      <c r="P13" s="12"/>
      <c r="Q13" s="29">
        <f t="shared" si="0"/>
        <v>778009862</v>
      </c>
      <c r="R13"/>
      <c r="S13" s="29"/>
      <c r="T13" s="29"/>
      <c r="U13" s="29"/>
      <c r="V13" s="27"/>
      <c r="W13" s="26"/>
      <c r="X13" s="26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s="43" customFormat="1" ht="24.75" customHeight="1">
      <c r="A14" s="17" t="s">
        <v>146</v>
      </c>
      <c r="B14" s="12"/>
      <c r="C14" s="18">
        <v>0</v>
      </c>
      <c r="D14" s="12"/>
      <c r="E14" s="18">
        <v>0</v>
      </c>
      <c r="F14" s="12"/>
      <c r="G14" s="18">
        <v>0</v>
      </c>
      <c r="H14" s="12"/>
      <c r="I14" s="29">
        <f t="shared" si="1"/>
        <v>0</v>
      </c>
      <c r="J14" s="12"/>
      <c r="K14" s="18">
        <v>0</v>
      </c>
      <c r="L14" s="12"/>
      <c r="M14" s="18">
        <v>0</v>
      </c>
      <c r="N14" s="12"/>
      <c r="O14" s="18">
        <v>0</v>
      </c>
      <c r="P14" s="12"/>
      <c r="Q14" s="29">
        <f t="shared" si="0"/>
        <v>0</v>
      </c>
      <c r="R14"/>
      <c r="S14" s="29"/>
      <c r="T14" s="29"/>
      <c r="U14" s="29"/>
      <c r="V14" s="27"/>
      <c r="W14" s="26"/>
      <c r="X14" s="26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43" customFormat="1" ht="24.75" customHeight="1">
      <c r="A15" s="17" t="s">
        <v>145</v>
      </c>
      <c r="B15" s="12"/>
      <c r="C15" s="18">
        <v>1240446</v>
      </c>
      <c r="D15" s="12"/>
      <c r="E15" s="18">
        <v>38841003774</v>
      </c>
      <c r="F15" s="12"/>
      <c r="G15" s="18">
        <v>38132064699</v>
      </c>
      <c r="H15" s="12"/>
      <c r="I15" s="18">
        <f t="shared" si="1"/>
        <v>708939075</v>
      </c>
      <c r="J15" s="12"/>
      <c r="K15" s="18">
        <v>1240446</v>
      </c>
      <c r="L15" s="12"/>
      <c r="M15" s="18">
        <v>38841003774</v>
      </c>
      <c r="N15" s="12"/>
      <c r="O15" s="18">
        <v>38132064699</v>
      </c>
      <c r="P15" s="12"/>
      <c r="Q15" s="29">
        <f t="shared" si="0"/>
        <v>708939075</v>
      </c>
      <c r="R15"/>
      <c r="S15" s="29"/>
      <c r="T15" s="29"/>
      <c r="U15" s="29"/>
      <c r="V15" s="27"/>
      <c r="W15" s="26"/>
      <c r="X15" s="26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43" customFormat="1" ht="24.75" customHeight="1">
      <c r="A16" s="17" t="s">
        <v>13</v>
      </c>
      <c r="B16" s="12"/>
      <c r="C16" s="18">
        <v>166443763</v>
      </c>
      <c r="D16" s="12"/>
      <c r="E16" s="18">
        <v>991250903811</v>
      </c>
      <c r="F16" s="12"/>
      <c r="G16" s="18">
        <v>964200722174</v>
      </c>
      <c r="H16" s="12"/>
      <c r="I16" s="29">
        <f t="shared" si="1"/>
        <v>27050181637</v>
      </c>
      <c r="J16" s="12"/>
      <c r="K16" s="18">
        <v>166443763</v>
      </c>
      <c r="L16" s="12"/>
      <c r="M16" s="18">
        <v>991250903811</v>
      </c>
      <c r="N16" s="12"/>
      <c r="O16" s="18">
        <v>964200722174</v>
      </c>
      <c r="P16" s="12"/>
      <c r="Q16" s="29">
        <f t="shared" si="0"/>
        <v>27050181637</v>
      </c>
      <c r="R16"/>
      <c r="S16" s="29"/>
      <c r="T16" s="29"/>
      <c r="U16" s="29"/>
      <c r="V16" s="27"/>
      <c r="W16" s="26"/>
      <c r="X16" s="2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s="43" customFormat="1" ht="24.75" customHeight="1">
      <c r="A17" s="17" t="s">
        <v>141</v>
      </c>
      <c r="B17" s="12"/>
      <c r="C17" s="18">
        <v>20956820</v>
      </c>
      <c r="D17" s="12"/>
      <c r="E17" s="18">
        <v>337434061388</v>
      </c>
      <c r="F17" s="12"/>
      <c r="G17" s="18">
        <v>337244969081</v>
      </c>
      <c r="H17" s="12"/>
      <c r="I17" s="20">
        <f t="shared" si="1"/>
        <v>189092307</v>
      </c>
      <c r="J17" s="12"/>
      <c r="K17" s="18">
        <v>20956820</v>
      </c>
      <c r="L17" s="12"/>
      <c r="M17" s="18">
        <v>337434061388</v>
      </c>
      <c r="N17" s="12"/>
      <c r="O17" s="18">
        <v>337244969081</v>
      </c>
      <c r="P17" s="12"/>
      <c r="Q17" s="29">
        <f t="shared" si="0"/>
        <v>189092307</v>
      </c>
      <c r="R17"/>
      <c r="S17" s="29"/>
      <c r="T17" s="29"/>
      <c r="U17" s="29"/>
      <c r="V17" s="27"/>
      <c r="W17" s="26"/>
      <c r="X17" s="26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</row>
    <row r="18" spans="1:61" ht="24.75" customHeight="1" thickBot="1">
      <c r="A18" s="10" t="s">
        <v>14</v>
      </c>
      <c r="B18" s="12"/>
      <c r="C18" s="21">
        <f>SUM(C8:C17)</f>
        <v>238726751</v>
      </c>
      <c r="D18" s="12"/>
      <c r="E18" s="21">
        <f>SUM(E8:E17)</f>
        <v>1746890831063</v>
      </c>
      <c r="F18" s="12"/>
      <c r="G18" s="21">
        <f>SUM(G8:G17)</f>
        <v>1706132565941</v>
      </c>
      <c r="H18" s="12"/>
      <c r="I18" s="31">
        <f>SUM(I8:I17)</f>
        <v>40758265122</v>
      </c>
      <c r="J18" s="12"/>
      <c r="K18" s="21">
        <f>SUM(K8:K17)</f>
        <v>238726751</v>
      </c>
      <c r="L18" s="12"/>
      <c r="M18" s="21">
        <f>SUM(M8:M17)</f>
        <v>1746890831063</v>
      </c>
      <c r="N18" s="12"/>
      <c r="O18" s="21">
        <f>SUM(O8:O17)</f>
        <v>1706132565941</v>
      </c>
      <c r="P18" s="12"/>
      <c r="Q18" s="31">
        <f>SUM(Q8:Q17)</f>
        <v>40758265122</v>
      </c>
      <c r="S18" s="29"/>
      <c r="T18" s="26"/>
      <c r="U18" s="29"/>
      <c r="V18" s="27"/>
      <c r="W18" s="26"/>
      <c r="X18" s="26"/>
    </row>
    <row r="19" spans="1:61" ht="13.5" thickTop="1">
      <c r="S19" s="26"/>
    </row>
    <row r="20" spans="1:61">
      <c r="G20" s="26"/>
      <c r="I20" s="26"/>
      <c r="Q20" s="26"/>
      <c r="S20" s="26"/>
    </row>
    <row r="21" spans="1:61">
      <c r="G21" s="26"/>
      <c r="I21" s="27"/>
      <c r="Q21" s="26"/>
    </row>
    <row r="22" spans="1:61">
      <c r="G22" s="26"/>
      <c r="I22" s="27"/>
      <c r="Q22" s="27"/>
    </row>
    <row r="23" spans="1:61">
      <c r="G23" s="26"/>
      <c r="I23" s="27"/>
      <c r="Q23" s="27"/>
    </row>
    <row r="24" spans="1:61">
      <c r="E24" s="26"/>
      <c r="I24" s="27"/>
    </row>
    <row r="25" spans="1:61">
      <c r="I25" s="2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D24"/>
  <sheetViews>
    <sheetView rightToLeft="1" view="pageBreakPreview" zoomScaleNormal="100" zoomScaleSheetLayoutView="100" workbookViewId="0">
      <selection activeCell="A14" sqref="A14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85546875" bestFit="1" customWidth="1"/>
    <col min="6" max="6" width="1.28515625" customWidth="1"/>
    <col min="7" max="7" width="15.85546875" bestFit="1" customWidth="1"/>
    <col min="8" max="8" width="1.28515625" customWidth="1"/>
    <col min="9" max="9" width="17.71093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4.28515625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1.5703125" customWidth="1"/>
    <col min="28" max="28" width="0.28515625" customWidth="1"/>
    <col min="29" max="29" width="11.5703125" bestFit="1" customWidth="1"/>
  </cols>
  <sheetData>
    <row r="1" spans="1:30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30" ht="21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1:30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1:30" ht="28.5" customHeight="1">
      <c r="A4" s="94" t="s">
        <v>56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30" ht="27" customHeight="1">
      <c r="A5" s="94" t="s">
        <v>138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30" ht="24.6" customHeight="1">
      <c r="A6" s="8"/>
      <c r="B6" s="8"/>
      <c r="C6" s="8"/>
      <c r="D6" s="8"/>
      <c r="E6" s="87" t="s">
        <v>140</v>
      </c>
      <c r="F6" s="87"/>
      <c r="G6" s="87"/>
      <c r="H6" s="87"/>
      <c r="I6" s="87"/>
      <c r="J6" s="8"/>
      <c r="K6" s="87" t="s">
        <v>2</v>
      </c>
      <c r="L6" s="87"/>
      <c r="M6" s="87"/>
      <c r="N6" s="87"/>
      <c r="O6" s="87"/>
      <c r="P6" s="87"/>
      <c r="Q6" s="87"/>
      <c r="R6" s="8"/>
      <c r="S6" s="87" t="s">
        <v>151</v>
      </c>
      <c r="T6" s="87"/>
      <c r="U6" s="87"/>
      <c r="V6" s="87"/>
      <c r="W6" s="87"/>
      <c r="X6" s="87"/>
      <c r="Y6" s="87"/>
      <c r="Z6" s="87"/>
      <c r="AA6" s="87"/>
    </row>
    <row r="7" spans="1:30" ht="24.75" customHeight="1">
      <c r="A7" s="8"/>
      <c r="B7" s="8"/>
      <c r="C7" s="8"/>
      <c r="D7" s="8"/>
      <c r="E7" s="89" t="s">
        <v>6</v>
      </c>
      <c r="F7" s="9"/>
      <c r="G7" s="89" t="s">
        <v>7</v>
      </c>
      <c r="H7" s="9"/>
      <c r="I7" s="89" t="s">
        <v>8</v>
      </c>
      <c r="J7" s="8"/>
      <c r="K7" s="88" t="s">
        <v>3</v>
      </c>
      <c r="L7" s="88"/>
      <c r="M7" s="88"/>
      <c r="N7" s="9"/>
      <c r="O7" s="88" t="s">
        <v>4</v>
      </c>
      <c r="P7" s="88"/>
      <c r="Q7" s="88"/>
      <c r="R7" s="8"/>
      <c r="S7" s="89" t="s">
        <v>6</v>
      </c>
      <c r="T7" s="9"/>
      <c r="U7" s="85" t="s">
        <v>10</v>
      </c>
      <c r="V7" s="9"/>
      <c r="W7" s="89" t="s">
        <v>7</v>
      </c>
      <c r="X7" s="9"/>
      <c r="Y7" s="89" t="s">
        <v>8</v>
      </c>
      <c r="Z7" s="9"/>
      <c r="AA7" s="85" t="s">
        <v>11</v>
      </c>
    </row>
    <row r="8" spans="1:30" ht="24.75" customHeight="1">
      <c r="A8" s="87" t="s">
        <v>5</v>
      </c>
      <c r="B8" s="87"/>
      <c r="C8" s="87"/>
      <c r="D8" s="8"/>
      <c r="E8" s="90"/>
      <c r="F8" s="8"/>
      <c r="G8" s="90"/>
      <c r="H8" s="8"/>
      <c r="I8" s="90"/>
      <c r="J8" s="8"/>
      <c r="K8" s="3" t="s">
        <v>6</v>
      </c>
      <c r="L8" s="9"/>
      <c r="M8" s="3" t="s">
        <v>7</v>
      </c>
      <c r="N8" s="8"/>
      <c r="O8" s="3" t="s">
        <v>6</v>
      </c>
      <c r="P8" s="9"/>
      <c r="Q8" s="3" t="s">
        <v>9</v>
      </c>
      <c r="R8" s="8"/>
      <c r="S8" s="90"/>
      <c r="T8" s="8"/>
      <c r="U8" s="86"/>
      <c r="V8" s="8"/>
      <c r="W8" s="90"/>
      <c r="X8" s="8"/>
      <c r="Y8" s="90"/>
      <c r="Z8" s="8"/>
      <c r="AA8" s="86"/>
    </row>
    <row r="9" spans="1:30" ht="24.75" customHeight="1">
      <c r="A9" s="92" t="s">
        <v>12</v>
      </c>
      <c r="B9" s="92"/>
      <c r="C9" s="92"/>
      <c r="D9" s="8"/>
      <c r="E9" s="69">
        <v>30401650</v>
      </c>
      <c r="F9" s="8"/>
      <c r="G9" s="69">
        <v>79656138937</v>
      </c>
      <c r="H9" s="8"/>
      <c r="I9" s="69">
        <v>131326448936.95799</v>
      </c>
      <c r="J9" s="8"/>
      <c r="K9" s="69">
        <v>1464246</v>
      </c>
      <c r="L9" s="8"/>
      <c r="M9" s="69">
        <v>5911857248</v>
      </c>
      <c r="N9" s="8"/>
      <c r="O9" s="69">
        <v>0</v>
      </c>
      <c r="P9" s="8"/>
      <c r="Q9" s="69">
        <v>0</v>
      </c>
      <c r="R9" s="8"/>
      <c r="S9" s="69">
        <v>31865896</v>
      </c>
      <c r="T9" s="8"/>
      <c r="U9" s="69">
        <v>4322</v>
      </c>
      <c r="V9" s="8"/>
      <c r="W9" s="69">
        <v>85567996185</v>
      </c>
      <c r="X9" s="8"/>
      <c r="Y9" s="69">
        <v>137619731966</v>
      </c>
      <c r="Z9" s="8"/>
      <c r="AA9" s="70">
        <v>7.2520365211386633</v>
      </c>
      <c r="AC9" s="25"/>
      <c r="AD9" s="11"/>
    </row>
    <row r="10" spans="1:30" ht="24.75" customHeight="1">
      <c r="A10" s="93" t="s">
        <v>13</v>
      </c>
      <c r="B10" s="93"/>
      <c r="C10" s="93"/>
      <c r="D10" s="8"/>
      <c r="E10" s="71">
        <v>149766356</v>
      </c>
      <c r="F10" s="8"/>
      <c r="G10" s="72">
        <v>915801441431</v>
      </c>
      <c r="H10" s="8"/>
      <c r="I10" s="72">
        <v>866488169367.05798</v>
      </c>
      <c r="J10" s="8"/>
      <c r="K10" s="72">
        <v>16707109</v>
      </c>
      <c r="L10" s="8"/>
      <c r="M10" s="72">
        <v>97884401895</v>
      </c>
      <c r="N10" s="8"/>
      <c r="O10" s="73">
        <v>-29702</v>
      </c>
      <c r="P10" s="8"/>
      <c r="Q10" s="73">
        <v>175223435</v>
      </c>
      <c r="R10" s="8"/>
      <c r="S10" s="72">
        <v>166443763</v>
      </c>
      <c r="T10" s="8"/>
      <c r="U10" s="71">
        <v>5960</v>
      </c>
      <c r="V10" s="8"/>
      <c r="W10" s="72">
        <v>1013504243260</v>
      </c>
      <c r="X10" s="8"/>
      <c r="Y10" s="72">
        <v>991250903811</v>
      </c>
      <c r="Z10" s="8"/>
      <c r="AA10" s="74">
        <v>52.235153007165245</v>
      </c>
      <c r="AC10" s="25"/>
      <c r="AD10" s="11"/>
    </row>
    <row r="11" spans="1:30" ht="24.75" customHeight="1" thickBot="1">
      <c r="A11" s="91" t="s">
        <v>14</v>
      </c>
      <c r="B11" s="91"/>
      <c r="C11" s="91"/>
      <c r="D11" s="10"/>
      <c r="E11" s="75">
        <f>SUM(E9:E10)</f>
        <v>180168006</v>
      </c>
      <c r="F11" s="8"/>
      <c r="G11" s="75">
        <f>SUM(G9:G10)</f>
        <v>995457580368</v>
      </c>
      <c r="H11" s="8"/>
      <c r="I11" s="75">
        <f>SUM(I9:I10)</f>
        <v>997814618304.01599</v>
      </c>
      <c r="J11" s="8"/>
      <c r="K11" s="75">
        <f>SUM(K9:K10)</f>
        <v>18171355</v>
      </c>
      <c r="L11" s="8"/>
      <c r="M11" s="75">
        <f>SUM(M9:M10)</f>
        <v>103796259143</v>
      </c>
      <c r="N11" s="8"/>
      <c r="O11" s="76">
        <f>SUM(O9:O10)</f>
        <v>-29702</v>
      </c>
      <c r="P11" s="8"/>
      <c r="Q11" s="76">
        <f>SUM(Q9:Q10)</f>
        <v>175223435</v>
      </c>
      <c r="R11" s="8"/>
      <c r="S11" s="75">
        <f>SUM(S9:S10)</f>
        <v>198309659</v>
      </c>
      <c r="T11" s="8"/>
      <c r="U11" s="71"/>
      <c r="V11" s="8"/>
      <c r="W11" s="75">
        <f>SUM(W9:W10)</f>
        <v>1099072239445</v>
      </c>
      <c r="X11" s="8"/>
      <c r="Y11" s="75">
        <f>SUM(Y9:Y10)</f>
        <v>1128870635777</v>
      </c>
      <c r="Z11" s="8"/>
      <c r="AA11" s="77">
        <f>SUM(AA9:AA10)</f>
        <v>59.487189528303908</v>
      </c>
      <c r="AC11" s="25"/>
      <c r="AD11" s="11"/>
    </row>
    <row r="12" spans="1:30" ht="13.5" thickTop="1"/>
    <row r="13" spans="1:30">
      <c r="AA13" s="11"/>
    </row>
    <row r="14" spans="1:30">
      <c r="M14" s="26"/>
      <c r="Y14" s="26"/>
      <c r="AA14" s="11"/>
    </row>
    <row r="15" spans="1:30">
      <c r="K15" s="26"/>
      <c r="M15" s="26"/>
      <c r="Y15" s="26"/>
    </row>
    <row r="16" spans="1:30">
      <c r="K16" s="26"/>
      <c r="M16" s="26"/>
      <c r="Y16" s="26"/>
    </row>
    <row r="17" spans="9:25">
      <c r="I17" s="26"/>
      <c r="K17" s="26"/>
      <c r="M17" s="26"/>
      <c r="Y17" s="26"/>
    </row>
    <row r="18" spans="9:25">
      <c r="I18" s="26"/>
      <c r="Y18" s="50"/>
    </row>
    <row r="24" spans="9:25">
      <c r="W24" s="11"/>
    </row>
  </sheetData>
  <mergeCells count="22">
    <mergeCell ref="A1:AA1"/>
    <mergeCell ref="A2:AA2"/>
    <mergeCell ref="A3:AA3"/>
    <mergeCell ref="A4:AA4"/>
    <mergeCell ref="A5:AA5"/>
    <mergeCell ref="A11:C11"/>
    <mergeCell ref="A8:C8"/>
    <mergeCell ref="A9:C9"/>
    <mergeCell ref="A10:C10"/>
    <mergeCell ref="E6:I6"/>
    <mergeCell ref="E7:E8"/>
    <mergeCell ref="G7:G8"/>
    <mergeCell ref="I7:I8"/>
    <mergeCell ref="AA7:AA8"/>
    <mergeCell ref="K6:Q6"/>
    <mergeCell ref="S6:AA6"/>
    <mergeCell ref="K7:M7"/>
    <mergeCell ref="O7:Q7"/>
    <mergeCell ref="S7:S8"/>
    <mergeCell ref="U7:U8"/>
    <mergeCell ref="W7:W8"/>
    <mergeCell ref="Y7:Y8"/>
  </mergeCells>
  <pageMargins left="0.39" right="0.39" top="0.39" bottom="0.39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D37"/>
  <sheetViews>
    <sheetView rightToLeft="1" view="pageBreakPreview" zoomScaleNormal="100" zoomScaleSheetLayoutView="100" workbookViewId="0">
      <selection activeCell="A20" sqref="A20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customWidth="1"/>
    <col min="5" max="5" width="1.28515625" customWidth="1"/>
    <col min="6" max="6" width="16" customWidth="1"/>
    <col min="7" max="7" width="1.28515625" customWidth="1"/>
    <col min="8" max="8" width="16" customWidth="1"/>
    <col min="9" max="9" width="1.28515625" customWidth="1"/>
    <col min="10" max="10" width="13" customWidth="1"/>
    <col min="11" max="11" width="1.28515625" customWidth="1"/>
    <col min="12" max="12" width="17.7109375" bestFit="1" customWidth="1"/>
    <col min="13" max="13" width="1.28515625" customWidth="1"/>
    <col min="14" max="14" width="13.7109375" bestFit="1" customWidth="1"/>
    <col min="15" max="15" width="1.28515625" customWidth="1"/>
    <col min="16" max="16" width="17.5703125" bestFit="1" customWidth="1"/>
    <col min="17" max="17" width="1.28515625" customWidth="1"/>
    <col min="18" max="18" width="11" bestFit="1" customWidth="1"/>
    <col min="19" max="19" width="1.28515625" customWidth="1"/>
    <col min="20" max="20" width="14.85546875" customWidth="1"/>
    <col min="21" max="21" width="1.28515625" customWidth="1"/>
    <col min="22" max="22" width="16.42578125" bestFit="1" customWidth="1"/>
    <col min="23" max="23" width="1.28515625" customWidth="1"/>
    <col min="24" max="24" width="16.28515625" bestFit="1" customWidth="1"/>
    <col min="25" max="25" width="1.28515625" customWidth="1"/>
    <col min="26" max="26" width="12" customWidth="1"/>
    <col min="27" max="27" width="14.85546875" bestFit="1" customWidth="1"/>
    <col min="28" max="28" width="16.28515625" bestFit="1" customWidth="1"/>
    <col min="29" max="29" width="18.5703125" bestFit="1" customWidth="1"/>
  </cols>
  <sheetData>
    <row r="1" spans="1:30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30" ht="21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30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</row>
    <row r="4" spans="1:30" ht="14.45" customHeight="1"/>
    <row r="5" spans="1:30" ht="24">
      <c r="A5" s="94" t="s">
        <v>57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30" ht="24.75" customHeight="1">
      <c r="A6" s="12"/>
      <c r="B6" s="12"/>
      <c r="C6" s="12"/>
      <c r="D6" s="87" t="s">
        <v>140</v>
      </c>
      <c r="E6" s="87"/>
      <c r="F6" s="87"/>
      <c r="G6" s="87"/>
      <c r="H6" s="87"/>
      <c r="I6" s="12"/>
      <c r="J6" s="87" t="s">
        <v>2</v>
      </c>
      <c r="K6" s="87"/>
      <c r="L6" s="87"/>
      <c r="M6" s="87"/>
      <c r="N6" s="87"/>
      <c r="O6" s="87"/>
      <c r="P6" s="87"/>
      <c r="Q6" s="12"/>
      <c r="R6" s="87" t="s">
        <v>151</v>
      </c>
      <c r="S6" s="87"/>
      <c r="T6" s="87"/>
      <c r="U6" s="87"/>
      <c r="V6" s="87"/>
      <c r="W6" s="87"/>
      <c r="X6" s="87"/>
      <c r="Y6" s="87"/>
      <c r="Z6" s="87"/>
    </row>
    <row r="7" spans="1:30" ht="24.75" customHeight="1">
      <c r="A7" s="12"/>
      <c r="B7" s="12"/>
      <c r="C7" s="12"/>
      <c r="D7" s="89" t="s">
        <v>18</v>
      </c>
      <c r="E7" s="13"/>
      <c r="F7" s="89" t="s">
        <v>7</v>
      </c>
      <c r="G7" s="13"/>
      <c r="H7" s="89" t="s">
        <v>8</v>
      </c>
      <c r="I7" s="12"/>
      <c r="J7" s="88" t="s">
        <v>15</v>
      </c>
      <c r="K7" s="88"/>
      <c r="L7" s="88"/>
      <c r="M7" s="13"/>
      <c r="N7" s="88" t="s">
        <v>16</v>
      </c>
      <c r="O7" s="88"/>
      <c r="P7" s="88"/>
      <c r="Q7" s="12"/>
      <c r="R7" s="89" t="s">
        <v>6</v>
      </c>
      <c r="S7" s="13"/>
      <c r="T7" s="85" t="s">
        <v>19</v>
      </c>
      <c r="U7" s="13"/>
      <c r="V7" s="89" t="s">
        <v>7</v>
      </c>
      <c r="W7" s="13"/>
      <c r="X7" s="89" t="s">
        <v>8</v>
      </c>
      <c r="Y7" s="13"/>
      <c r="Z7" s="85" t="s">
        <v>11</v>
      </c>
    </row>
    <row r="8" spans="1:30" ht="24.75" customHeight="1">
      <c r="A8" s="87" t="s">
        <v>17</v>
      </c>
      <c r="B8" s="87"/>
      <c r="C8" s="12"/>
      <c r="D8" s="90"/>
      <c r="E8" s="2"/>
      <c r="F8" s="90"/>
      <c r="G8" s="12"/>
      <c r="H8" s="90"/>
      <c r="I8" s="12"/>
      <c r="J8" s="3" t="s">
        <v>6</v>
      </c>
      <c r="K8" s="13"/>
      <c r="L8" s="3" t="s">
        <v>7</v>
      </c>
      <c r="M8" s="12"/>
      <c r="N8" s="3" t="s">
        <v>6</v>
      </c>
      <c r="O8" s="13"/>
      <c r="P8" s="3" t="s">
        <v>9</v>
      </c>
      <c r="Q8" s="12"/>
      <c r="R8" s="90"/>
      <c r="S8" s="12"/>
      <c r="T8" s="86"/>
      <c r="U8" s="12"/>
      <c r="V8" s="90"/>
      <c r="W8" s="12"/>
      <c r="X8" s="90"/>
      <c r="Y8" s="12"/>
      <c r="Z8" s="86"/>
    </row>
    <row r="9" spans="1:30" ht="24.75" customHeight="1">
      <c r="A9" s="96" t="s">
        <v>141</v>
      </c>
      <c r="B9" s="96"/>
      <c r="C9" s="12"/>
      <c r="D9" s="15">
        <v>16061352</v>
      </c>
      <c r="E9" s="12"/>
      <c r="F9" s="15">
        <v>251710473180</v>
      </c>
      <c r="G9" s="12"/>
      <c r="H9" s="15">
        <v>251832555285.02399</v>
      </c>
      <c r="I9" s="12"/>
      <c r="J9" s="15">
        <v>354940578</v>
      </c>
      <c r="K9" s="12"/>
      <c r="L9" s="15">
        <v>5658797620191</v>
      </c>
      <c r="M9" s="12"/>
      <c r="N9" s="28">
        <v>-350045110</v>
      </c>
      <c r="O9" s="12"/>
      <c r="P9" s="65">
        <v>5578865789978</v>
      </c>
      <c r="Q9" s="12"/>
      <c r="R9" s="15">
        <v>20956820</v>
      </c>
      <c r="S9" s="12"/>
      <c r="T9" s="15">
        <v>16102</v>
      </c>
      <c r="U9" s="12"/>
      <c r="V9" s="15">
        <v>337244969077</v>
      </c>
      <c r="W9" s="12"/>
      <c r="X9" s="15">
        <v>337434061388.164</v>
      </c>
      <c r="Y9" s="12"/>
      <c r="Z9" s="16">
        <v>17.78</v>
      </c>
      <c r="AA9" s="81"/>
      <c r="AB9" s="81"/>
      <c r="AC9" s="26"/>
      <c r="AD9" s="26"/>
    </row>
    <row r="10" spans="1:30" ht="24.75" customHeight="1">
      <c r="A10" s="95" t="s">
        <v>148</v>
      </c>
      <c r="B10" s="95"/>
      <c r="C10" s="12"/>
      <c r="D10" s="18">
        <v>6561088</v>
      </c>
      <c r="E10" s="12"/>
      <c r="F10" s="18">
        <v>68565974761</v>
      </c>
      <c r="G10" s="12"/>
      <c r="H10" s="18">
        <v>67964240158.667999</v>
      </c>
      <c r="I10" s="12"/>
      <c r="J10" s="18">
        <v>19539591</v>
      </c>
      <c r="K10" s="12"/>
      <c r="L10" s="18">
        <v>231727716805</v>
      </c>
      <c r="M10" s="12"/>
      <c r="N10" s="29">
        <v>-19626594</v>
      </c>
      <c r="O10" s="12"/>
      <c r="P10" s="66">
        <v>232218962828</v>
      </c>
      <c r="Q10" s="12"/>
      <c r="R10" s="18">
        <v>6474085</v>
      </c>
      <c r="S10" s="12"/>
      <c r="T10" s="18">
        <v>12808</v>
      </c>
      <c r="U10" s="12"/>
      <c r="V10" s="18">
        <v>78574558092</v>
      </c>
      <c r="W10" s="12"/>
      <c r="X10" s="18">
        <v>82821613084.192505</v>
      </c>
      <c r="Y10" s="12"/>
      <c r="Z10" s="19">
        <v>4.3600000000000003</v>
      </c>
      <c r="AA10" s="81"/>
      <c r="AB10" s="81"/>
      <c r="AC10" s="26"/>
      <c r="AD10" s="26"/>
    </row>
    <row r="11" spans="1:30" ht="24.75" customHeight="1">
      <c r="A11" s="95" t="s">
        <v>142</v>
      </c>
      <c r="B11" s="95"/>
      <c r="C11" s="12"/>
      <c r="D11" s="18">
        <v>49871</v>
      </c>
      <c r="E11" s="12"/>
      <c r="F11" s="18">
        <v>697713683</v>
      </c>
      <c r="G11" s="12"/>
      <c r="H11" s="18">
        <v>708434311.65600002</v>
      </c>
      <c r="I11" s="12"/>
      <c r="J11" s="18">
        <v>384000</v>
      </c>
      <c r="K11" s="12"/>
      <c r="L11" s="18">
        <v>5550692551</v>
      </c>
      <c r="M11" s="12"/>
      <c r="N11" s="29">
        <v>-133871</v>
      </c>
      <c r="O11" s="12"/>
      <c r="P11" s="66">
        <v>1915961485</v>
      </c>
      <c r="Q11" s="12"/>
      <c r="R11" s="18">
        <v>300000</v>
      </c>
      <c r="S11" s="12"/>
      <c r="T11" s="18">
        <v>14590</v>
      </c>
      <c r="U11" s="12"/>
      <c r="V11" s="18">
        <v>4351115676</v>
      </c>
      <c r="W11" s="12"/>
      <c r="X11" s="18">
        <v>4376179312.5</v>
      </c>
      <c r="Y11" s="12"/>
      <c r="Z11" s="19">
        <v>0.23</v>
      </c>
      <c r="AA11" s="81"/>
      <c r="AB11" s="81"/>
      <c r="AC11" s="26"/>
      <c r="AD11" s="26"/>
    </row>
    <row r="12" spans="1:30" ht="24.75" customHeight="1">
      <c r="A12" s="95" t="s">
        <v>143</v>
      </c>
      <c r="B12" s="95"/>
      <c r="C12" s="12"/>
      <c r="D12" s="18">
        <v>1631864</v>
      </c>
      <c r="E12" s="12"/>
      <c r="F12" s="18">
        <v>28326731282</v>
      </c>
      <c r="G12" s="12"/>
      <c r="H12" s="18">
        <v>27904772898.0592</v>
      </c>
      <c r="I12" s="12"/>
      <c r="J12" s="18">
        <v>4393918</v>
      </c>
      <c r="K12" s="12"/>
      <c r="L12" s="18">
        <v>84652609665</v>
      </c>
      <c r="M12" s="12"/>
      <c r="N12" s="29">
        <v>-4424712</v>
      </c>
      <c r="O12" s="12"/>
      <c r="P12" s="66">
        <v>87677367458</v>
      </c>
      <c r="Q12" s="12"/>
      <c r="R12" s="18">
        <v>1601070</v>
      </c>
      <c r="S12" s="12"/>
      <c r="T12" s="18">
        <v>20690</v>
      </c>
      <c r="U12" s="12"/>
      <c r="V12" s="18">
        <v>30748212038</v>
      </c>
      <c r="W12" s="12"/>
      <c r="X12" s="18">
        <v>33118270842.153801</v>
      </c>
      <c r="Y12" s="12"/>
      <c r="Z12" s="19">
        <v>1.75</v>
      </c>
      <c r="AA12" s="82"/>
      <c r="AB12" s="82"/>
      <c r="AC12" s="26"/>
    </row>
    <row r="13" spans="1:30" ht="24.75" customHeight="1">
      <c r="A13" s="95" t="s">
        <v>146</v>
      </c>
      <c r="B13" s="95"/>
      <c r="C13" s="12"/>
      <c r="D13" s="18">
        <v>152400</v>
      </c>
      <c r="E13" s="12"/>
      <c r="F13" s="18">
        <v>2589532278</v>
      </c>
      <c r="G13" s="12"/>
      <c r="H13" s="18">
        <v>2755484849.6999998</v>
      </c>
      <c r="I13" s="12"/>
      <c r="J13" s="18">
        <v>0</v>
      </c>
      <c r="K13" s="12"/>
      <c r="L13" s="18">
        <v>0</v>
      </c>
      <c r="M13" s="12"/>
      <c r="N13" s="29">
        <v>-152400</v>
      </c>
      <c r="O13" s="12"/>
      <c r="P13" s="66">
        <v>2778188195</v>
      </c>
      <c r="Q13" s="12"/>
      <c r="R13" s="18">
        <v>0</v>
      </c>
      <c r="S13" s="12"/>
      <c r="T13" s="18">
        <v>0</v>
      </c>
      <c r="U13" s="12"/>
      <c r="V13" s="18">
        <v>0</v>
      </c>
      <c r="W13" s="12"/>
      <c r="X13" s="18">
        <v>0</v>
      </c>
      <c r="Y13" s="12"/>
      <c r="Z13" s="19">
        <v>0</v>
      </c>
      <c r="AA13" s="81"/>
      <c r="AB13" s="81"/>
      <c r="AC13" s="26"/>
      <c r="AD13" s="26"/>
    </row>
    <row r="14" spans="1:30" ht="24.75" customHeight="1">
      <c r="A14" s="95" t="s">
        <v>145</v>
      </c>
      <c r="B14" s="95"/>
      <c r="C14" s="12"/>
      <c r="D14" s="18">
        <v>843447</v>
      </c>
      <c r="E14" s="12"/>
      <c r="F14" s="18">
        <v>24326873272</v>
      </c>
      <c r="G14" s="12"/>
      <c r="H14" s="18">
        <v>25733802659.1278</v>
      </c>
      <c r="I14" s="12"/>
      <c r="J14" s="18">
        <v>400035</v>
      </c>
      <c r="K14" s="12"/>
      <c r="L14" s="18">
        <v>12490898140</v>
      </c>
      <c r="M14" s="12"/>
      <c r="N14" s="29">
        <v>-3036</v>
      </c>
      <c r="O14" s="12"/>
      <c r="P14" s="66">
        <v>93844384</v>
      </c>
      <c r="Q14" s="12"/>
      <c r="R14" s="18">
        <v>1240446</v>
      </c>
      <c r="S14" s="12"/>
      <c r="T14" s="18">
        <v>31318</v>
      </c>
      <c r="U14" s="12"/>
      <c r="V14" s="18">
        <v>36730103271</v>
      </c>
      <c r="W14" s="12"/>
      <c r="X14" s="18">
        <v>38841003774.032204</v>
      </c>
      <c r="Y14" s="12"/>
      <c r="Z14" s="19">
        <v>2.0499999999999998</v>
      </c>
      <c r="AA14" s="81"/>
      <c r="AB14" s="81"/>
      <c r="AC14" s="26"/>
      <c r="AD14" s="26"/>
    </row>
    <row r="15" spans="1:30" ht="24.75" customHeight="1">
      <c r="A15" s="95" t="s">
        <v>144</v>
      </c>
      <c r="B15" s="95"/>
      <c r="C15" s="12"/>
      <c r="D15" s="18">
        <v>4055580</v>
      </c>
      <c r="E15" s="12"/>
      <c r="F15" s="18">
        <v>51086638657</v>
      </c>
      <c r="G15" s="12"/>
      <c r="H15" s="18">
        <v>51118668878.028702</v>
      </c>
      <c r="I15" s="12"/>
      <c r="J15" s="18">
        <v>6537517</v>
      </c>
      <c r="K15" s="12"/>
      <c r="L15" s="18">
        <v>83181745092</v>
      </c>
      <c r="M15" s="12"/>
      <c r="N15" s="29">
        <v>-6495141</v>
      </c>
      <c r="O15" s="12"/>
      <c r="P15" s="66">
        <v>82657687783</v>
      </c>
      <c r="Q15" s="12"/>
      <c r="R15" s="18">
        <v>4097956</v>
      </c>
      <c r="S15" s="12"/>
      <c r="T15" s="18">
        <v>12909</v>
      </c>
      <c r="U15" s="12"/>
      <c r="V15" s="18">
        <v>52112939726</v>
      </c>
      <c r="W15" s="12"/>
      <c r="X15" s="18">
        <v>52898530234.7248</v>
      </c>
      <c r="Y15" s="12"/>
      <c r="Z15" s="19">
        <v>2.79</v>
      </c>
      <c r="AA15" s="81"/>
      <c r="AB15" s="81"/>
      <c r="AC15" s="26"/>
      <c r="AD15" s="26"/>
    </row>
    <row r="16" spans="1:30" ht="24.75" customHeight="1">
      <c r="A16" s="95" t="s">
        <v>147</v>
      </c>
      <c r="B16" s="95"/>
      <c r="C16" s="12"/>
      <c r="D16" s="18">
        <v>5580184</v>
      </c>
      <c r="E16" s="12"/>
      <c r="F16" s="18">
        <v>55346430646</v>
      </c>
      <c r="G16" s="12"/>
      <c r="H16" s="18">
        <v>54723025050.096703</v>
      </c>
      <c r="I16" s="12"/>
      <c r="J16" s="20">
        <v>44679489</v>
      </c>
      <c r="K16" s="12"/>
      <c r="L16" s="20">
        <v>466974828795</v>
      </c>
      <c r="M16" s="12"/>
      <c r="N16" s="30">
        <v>-44512958</v>
      </c>
      <c r="O16" s="12"/>
      <c r="P16" s="67">
        <v>466576654160</v>
      </c>
      <c r="Q16" s="12"/>
      <c r="R16" s="20">
        <v>5746715</v>
      </c>
      <c r="S16" s="12"/>
      <c r="T16" s="18">
        <v>11928</v>
      </c>
      <c r="U16" s="12"/>
      <c r="V16" s="20">
        <v>63639781161</v>
      </c>
      <c r="W16" s="12"/>
      <c r="X16" s="20">
        <v>68530536651.0765</v>
      </c>
      <c r="Y16" s="12"/>
      <c r="Z16" s="68">
        <v>3.61</v>
      </c>
      <c r="AA16" s="81"/>
      <c r="AB16" s="81"/>
      <c r="AC16" s="26"/>
      <c r="AD16" s="26"/>
    </row>
    <row r="17" spans="1:29" ht="24.75" customHeight="1" thickBot="1">
      <c r="A17" s="91" t="s">
        <v>14</v>
      </c>
      <c r="B17" s="91"/>
      <c r="C17" s="12"/>
      <c r="D17" s="21">
        <f>SUM(D9:D16)</f>
        <v>34935786</v>
      </c>
      <c r="E17" s="12"/>
      <c r="F17" s="21">
        <f>SUM(F9:F16)</f>
        <v>482650367759</v>
      </c>
      <c r="G17" s="12"/>
      <c r="H17" s="21">
        <f>SUM(H9:H16)</f>
        <v>482740984090.36041</v>
      </c>
      <c r="I17" s="12"/>
      <c r="J17" s="21">
        <f>SUM(J9:J16)</f>
        <v>430875128</v>
      </c>
      <c r="K17" s="12"/>
      <c r="L17" s="21">
        <f>SUM(L9:L16)</f>
        <v>6543376111239</v>
      </c>
      <c r="M17" s="12"/>
      <c r="N17" s="31">
        <f>SUM(N9:N16)</f>
        <v>-425393822</v>
      </c>
      <c r="O17" s="12"/>
      <c r="P17" s="21">
        <f>SUM(P9:P16)</f>
        <v>6452784456271</v>
      </c>
      <c r="Q17" s="12"/>
      <c r="R17" s="21">
        <f>SUM(R9:R16)</f>
        <v>40417092</v>
      </c>
      <c r="S17" s="12"/>
      <c r="T17" s="18"/>
      <c r="U17" s="12"/>
      <c r="V17" s="21">
        <f>SUM(V9:V16)</f>
        <v>603401679041</v>
      </c>
      <c r="W17" s="12"/>
      <c r="X17" s="21">
        <f>SUM(X9:X16)</f>
        <v>618020195286.84387</v>
      </c>
      <c r="Y17" s="12"/>
      <c r="Z17" s="22">
        <f>SUM(Z9:Z16)</f>
        <v>32.57</v>
      </c>
      <c r="AA17" s="25"/>
      <c r="AB17" s="25"/>
      <c r="AC17" s="11"/>
    </row>
    <row r="18" spans="1:29" ht="13.5" thickTop="1">
      <c r="Z18" s="11"/>
      <c r="AC18" s="11"/>
    </row>
    <row r="19" spans="1:29">
      <c r="H19" s="26"/>
      <c r="R19" s="26"/>
      <c r="V19" s="26"/>
      <c r="X19" s="26"/>
    </row>
    <row r="20" spans="1:29">
      <c r="D20" s="26"/>
      <c r="F20" s="26"/>
      <c r="H20" s="26"/>
      <c r="P20" s="27"/>
      <c r="R20" s="26"/>
      <c r="V20" s="26"/>
      <c r="X20" s="26"/>
    </row>
    <row r="21" spans="1:29">
      <c r="H21" s="26"/>
      <c r="J21" s="26"/>
      <c r="L21" s="26"/>
      <c r="N21" s="26"/>
      <c r="P21" s="26"/>
      <c r="R21" s="26"/>
      <c r="V21" s="60"/>
    </row>
    <row r="22" spans="1:29">
      <c r="H22" s="26"/>
      <c r="J22" s="26"/>
      <c r="L22" s="26"/>
      <c r="N22" s="26"/>
      <c r="P22" s="26"/>
      <c r="V22" s="26"/>
    </row>
    <row r="23" spans="1:29">
      <c r="H23" s="26"/>
      <c r="J23" s="26"/>
      <c r="L23" s="26"/>
      <c r="N23" s="26"/>
      <c r="P23" s="26"/>
      <c r="T23" s="26"/>
      <c r="V23" s="26"/>
      <c r="Z23" s="11"/>
    </row>
    <row r="24" spans="1:29">
      <c r="H24" s="26"/>
      <c r="N24" s="26"/>
      <c r="P24" s="26"/>
    </row>
    <row r="25" spans="1:29">
      <c r="H25" s="26"/>
      <c r="J25" s="26"/>
      <c r="L25" s="26"/>
      <c r="N25" s="26"/>
      <c r="P25" s="26"/>
    </row>
    <row r="26" spans="1:29">
      <c r="H26" s="26"/>
      <c r="N26" s="27"/>
      <c r="P26" s="26"/>
      <c r="V26" s="26"/>
    </row>
    <row r="27" spans="1:29">
      <c r="H27" s="26"/>
      <c r="J27" s="26"/>
      <c r="L27" s="26"/>
      <c r="V27" s="26"/>
    </row>
    <row r="28" spans="1:29">
      <c r="H28" s="26"/>
    </row>
    <row r="29" spans="1:29">
      <c r="H29" s="26"/>
    </row>
    <row r="30" spans="1:29">
      <c r="H30" s="26"/>
    </row>
    <row r="31" spans="1:29">
      <c r="H31" s="26"/>
    </row>
    <row r="32" spans="1:29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  <row r="37" spans="8:8">
      <c r="H37" s="26"/>
    </row>
  </sheetData>
  <mergeCells count="27">
    <mergeCell ref="A16:B16"/>
    <mergeCell ref="T7:T8"/>
    <mergeCell ref="V7:V8"/>
    <mergeCell ref="X7:X8"/>
    <mergeCell ref="Z7:Z8"/>
    <mergeCell ref="A1:Z1"/>
    <mergeCell ref="A2:Z2"/>
    <mergeCell ref="A3:Z3"/>
    <mergeCell ref="D6:H6"/>
    <mergeCell ref="J6:P6"/>
    <mergeCell ref="R6:Z6"/>
    <mergeCell ref="A17:B17"/>
    <mergeCell ref="A5:Z5"/>
    <mergeCell ref="A13:B13"/>
    <mergeCell ref="A14:B14"/>
    <mergeCell ref="A15:B15"/>
    <mergeCell ref="A10:B10"/>
    <mergeCell ref="A11:B11"/>
    <mergeCell ref="A12:B12"/>
    <mergeCell ref="J7:L7"/>
    <mergeCell ref="N7:P7"/>
    <mergeCell ref="A8:B8"/>
    <mergeCell ref="A9:B9"/>
    <mergeCell ref="D7:D8"/>
    <mergeCell ref="F7:F8"/>
    <mergeCell ref="H7:H8"/>
    <mergeCell ref="R7:R8"/>
  </mergeCells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U126"/>
  <sheetViews>
    <sheetView rightToLeft="1" view="pageBreakPreview" zoomScaleNormal="100" zoomScaleSheetLayoutView="100" workbookViewId="0">
      <selection activeCell="A25" sqref="A25"/>
    </sheetView>
  </sheetViews>
  <sheetFormatPr defaultRowHeight="12.75"/>
  <cols>
    <col min="1" max="1" width="34.28515625" customWidth="1"/>
    <col min="2" max="2" width="1.7109375" customWidth="1"/>
    <col min="3" max="3" width="23.42578125" bestFit="1" customWidth="1"/>
    <col min="4" max="4" width="1.28515625" customWidth="1"/>
    <col min="5" max="5" width="9.5703125" customWidth="1"/>
    <col min="6" max="6" width="1.140625" customWidth="1"/>
    <col min="7" max="7" width="16.85546875" bestFit="1" customWidth="1"/>
    <col min="8" max="8" width="1.28515625" customWidth="1"/>
    <col min="9" max="9" width="15" bestFit="1" customWidth="1"/>
    <col min="10" max="10" width="1.28515625" customWidth="1"/>
    <col min="11" max="11" width="21.42578125" customWidth="1"/>
    <col min="12" max="12" width="1.28515625" customWidth="1"/>
    <col min="13" max="13" width="19" customWidth="1"/>
    <col min="14" max="14" width="1.28515625" customWidth="1"/>
    <col min="15" max="15" width="17.5703125" bestFit="1" customWidth="1"/>
    <col min="16" max="16" width="1.28515625" customWidth="1"/>
    <col min="17" max="17" width="12.5703125" customWidth="1"/>
    <col min="18" max="18" width="0.28515625" customWidth="1"/>
    <col min="19" max="19" width="9.5703125" bestFit="1" customWidth="1"/>
    <col min="21" max="21" width="7" customWidth="1"/>
    <col min="27" max="27" width="11.5703125" customWidth="1"/>
  </cols>
  <sheetData>
    <row r="1" spans="1:21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21" ht="21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1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1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24">
      <c r="A5" s="94" t="s">
        <v>58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21" ht="24.75" customHeight="1">
      <c r="A6" s="98" t="s">
        <v>90</v>
      </c>
      <c r="B6" s="98"/>
      <c r="C6" s="98"/>
      <c r="D6" s="98"/>
      <c r="E6" s="98"/>
      <c r="F6" s="98"/>
      <c r="G6" s="98"/>
      <c r="I6" s="2" t="s">
        <v>140</v>
      </c>
      <c r="K6" s="87" t="s">
        <v>2</v>
      </c>
      <c r="L6" s="87"/>
      <c r="M6" s="87"/>
      <c r="O6" s="98" t="s">
        <v>151</v>
      </c>
      <c r="P6" s="98"/>
      <c r="Q6" s="98"/>
    </row>
    <row r="7" spans="1:21" ht="39" customHeight="1">
      <c r="A7" s="2" t="s">
        <v>20</v>
      </c>
      <c r="B7" s="32"/>
      <c r="C7" s="24" t="s">
        <v>91</v>
      </c>
      <c r="D7" s="10"/>
      <c r="E7" s="24" t="s">
        <v>92</v>
      </c>
      <c r="F7" s="10"/>
      <c r="G7" s="24" t="s">
        <v>76</v>
      </c>
      <c r="I7" s="2" t="s">
        <v>21</v>
      </c>
      <c r="K7" s="2" t="s">
        <v>22</v>
      </c>
      <c r="M7" s="2" t="s">
        <v>23</v>
      </c>
      <c r="O7" s="2" t="s">
        <v>21</v>
      </c>
      <c r="Q7" s="44" t="s">
        <v>11</v>
      </c>
    </row>
    <row r="8" spans="1:21" ht="24.75" customHeight="1">
      <c r="A8" s="14" t="s">
        <v>59</v>
      </c>
      <c r="B8" s="17"/>
      <c r="C8" s="14" t="s">
        <v>62</v>
      </c>
      <c r="D8" s="23"/>
      <c r="E8" s="97" t="s">
        <v>74</v>
      </c>
      <c r="F8" s="23"/>
      <c r="G8" s="17" t="s">
        <v>77</v>
      </c>
      <c r="I8" s="15">
        <v>1941180</v>
      </c>
      <c r="J8" s="12"/>
      <c r="K8" s="15">
        <v>8205</v>
      </c>
      <c r="L8" s="12"/>
      <c r="M8" s="15">
        <v>9000</v>
      </c>
      <c r="N8" s="12"/>
      <c r="O8" s="15">
        <v>1940385</v>
      </c>
      <c r="P8" s="12"/>
      <c r="Q8" s="51">
        <v>1.0225091041847239E-4</v>
      </c>
      <c r="R8" s="52"/>
      <c r="S8" s="53"/>
      <c r="T8" s="25"/>
      <c r="U8" s="64"/>
    </row>
    <row r="9" spans="1:21" ht="24.75" customHeight="1">
      <c r="A9" s="17" t="s">
        <v>59</v>
      </c>
      <c r="B9" s="17"/>
      <c r="C9" s="17" t="s">
        <v>63</v>
      </c>
      <c r="D9" s="23"/>
      <c r="E9" s="97"/>
      <c r="F9" s="23"/>
      <c r="G9" s="17" t="s">
        <v>78</v>
      </c>
      <c r="I9" s="18">
        <v>7626780</v>
      </c>
      <c r="J9" s="12"/>
      <c r="K9" s="18">
        <v>508341990</v>
      </c>
      <c r="L9" s="12"/>
      <c r="M9" s="18">
        <v>502133359</v>
      </c>
      <c r="N9" s="12"/>
      <c r="O9" s="18">
        <v>13835411</v>
      </c>
      <c r="P9" s="12"/>
      <c r="Q9" s="61">
        <v>7.2907354507674893E-4</v>
      </c>
      <c r="R9" s="52"/>
      <c r="S9" s="53"/>
      <c r="T9" s="25"/>
    </row>
    <row r="10" spans="1:21" ht="24.75" customHeight="1">
      <c r="A10" s="17" t="s">
        <v>59</v>
      </c>
      <c r="B10" s="17"/>
      <c r="C10" s="17" t="s">
        <v>64</v>
      </c>
      <c r="D10" s="23"/>
      <c r="E10" s="97"/>
      <c r="F10" s="23"/>
      <c r="G10" s="17" t="s">
        <v>79</v>
      </c>
      <c r="I10" s="18">
        <v>25856380294</v>
      </c>
      <c r="J10" s="12"/>
      <c r="K10" s="18">
        <v>59387949504</v>
      </c>
      <c r="L10" s="12"/>
      <c r="M10" s="18">
        <v>85234513000</v>
      </c>
      <c r="N10" s="12"/>
      <c r="O10" s="18">
        <v>9816798</v>
      </c>
      <c r="P10" s="12"/>
      <c r="Q10" s="61">
        <v>5.1730792234233873E-4</v>
      </c>
      <c r="R10" s="52"/>
      <c r="S10" s="53"/>
      <c r="T10" s="25"/>
    </row>
    <row r="11" spans="1:21" ht="24.75" customHeight="1">
      <c r="A11" s="17" t="s">
        <v>60</v>
      </c>
      <c r="B11" s="17"/>
      <c r="C11" s="17" t="s">
        <v>65</v>
      </c>
      <c r="D11" s="23"/>
      <c r="E11" s="97"/>
      <c r="F11" s="23"/>
      <c r="G11" s="17" t="s">
        <v>80</v>
      </c>
      <c r="I11" s="18">
        <v>1784918803</v>
      </c>
      <c r="J11" s="12"/>
      <c r="K11" s="18">
        <v>227400433941</v>
      </c>
      <c r="L11" s="12"/>
      <c r="M11" s="18">
        <v>227287383509</v>
      </c>
      <c r="N11" s="12"/>
      <c r="O11" s="18">
        <v>1897969235</v>
      </c>
      <c r="P11" s="12"/>
      <c r="Q11" s="61">
        <v>0.10001576090569735</v>
      </c>
      <c r="R11" s="52"/>
      <c r="S11" s="53"/>
      <c r="T11" s="25"/>
    </row>
    <row r="12" spans="1:21" ht="24.75" customHeight="1">
      <c r="A12" s="17" t="s">
        <v>60</v>
      </c>
      <c r="B12" s="17"/>
      <c r="C12" s="17" t="s">
        <v>66</v>
      </c>
      <c r="D12" s="23"/>
      <c r="E12" s="97"/>
      <c r="F12" s="23"/>
      <c r="G12" s="17" t="s">
        <v>81</v>
      </c>
      <c r="I12" s="18">
        <v>330064518</v>
      </c>
      <c r="J12" s="12"/>
      <c r="K12" s="18">
        <v>83068851309</v>
      </c>
      <c r="L12" s="12"/>
      <c r="M12" s="18">
        <v>82317775744</v>
      </c>
      <c r="N12" s="12"/>
      <c r="O12" s="18">
        <v>1081140083</v>
      </c>
      <c r="P12" s="12"/>
      <c r="Q12" s="61">
        <v>5.6971970911263894E-2</v>
      </c>
      <c r="R12" s="52"/>
      <c r="S12" s="53"/>
      <c r="T12" s="25"/>
    </row>
    <row r="13" spans="1:21" ht="24.75" customHeight="1">
      <c r="A13" s="17" t="s">
        <v>60</v>
      </c>
      <c r="B13" s="17"/>
      <c r="C13" s="17" t="s">
        <v>67</v>
      </c>
      <c r="D13" s="23"/>
      <c r="E13" s="97"/>
      <c r="F13" s="23"/>
      <c r="G13" s="17" t="s">
        <v>82</v>
      </c>
      <c r="I13" s="18">
        <v>1148313364</v>
      </c>
      <c r="J13" s="12"/>
      <c r="K13" s="18">
        <v>2196984135763</v>
      </c>
      <c r="L13" s="12"/>
      <c r="M13" s="18">
        <v>2198128298857</v>
      </c>
      <c r="N13" s="12"/>
      <c r="O13" s="18">
        <v>4150270</v>
      </c>
      <c r="P13" s="12"/>
      <c r="Q13" s="61">
        <v>2.1870344595658765E-4</v>
      </c>
      <c r="R13" s="52"/>
      <c r="S13" s="53"/>
      <c r="T13" s="25"/>
    </row>
    <row r="14" spans="1:21" ht="24.75" customHeight="1">
      <c r="A14" s="17" t="s">
        <v>60</v>
      </c>
      <c r="B14" s="17"/>
      <c r="C14" s="17" t="s">
        <v>68</v>
      </c>
      <c r="D14" s="23"/>
      <c r="E14" s="97"/>
      <c r="F14" s="23"/>
      <c r="G14" s="17" t="s">
        <v>83</v>
      </c>
      <c r="I14" s="18">
        <v>14598138</v>
      </c>
      <c r="J14" s="12"/>
      <c r="K14" s="18">
        <v>57403</v>
      </c>
      <c r="L14" s="12"/>
      <c r="M14" s="18">
        <v>630000</v>
      </c>
      <c r="N14" s="12"/>
      <c r="O14" s="18">
        <v>14025541</v>
      </c>
      <c r="P14" s="12"/>
      <c r="Q14" s="61">
        <v>7.3909267303221352E-4</v>
      </c>
      <c r="R14" s="52"/>
      <c r="S14" s="53"/>
      <c r="T14" s="25"/>
    </row>
    <row r="15" spans="1:21" ht="24.75" customHeight="1">
      <c r="A15" s="17" t="s">
        <v>60</v>
      </c>
      <c r="B15" s="17"/>
      <c r="C15" s="17" t="s">
        <v>69</v>
      </c>
      <c r="D15" s="23"/>
      <c r="E15" s="97"/>
      <c r="F15" s="23"/>
      <c r="G15" s="17" t="s">
        <v>84</v>
      </c>
      <c r="I15" s="18">
        <v>845607435</v>
      </c>
      <c r="J15" s="12"/>
      <c r="K15" s="18">
        <v>173622598929</v>
      </c>
      <c r="L15" s="12"/>
      <c r="M15" s="18">
        <v>173783762932</v>
      </c>
      <c r="N15" s="12"/>
      <c r="O15" s="18">
        <v>684443432</v>
      </c>
      <c r="P15" s="12"/>
      <c r="Q15" s="61">
        <v>3.606756599950206E-2</v>
      </c>
      <c r="R15" s="52"/>
      <c r="S15" s="53"/>
      <c r="T15" s="25"/>
    </row>
    <row r="16" spans="1:21" ht="24.75" customHeight="1">
      <c r="A16" s="17" t="s">
        <v>60</v>
      </c>
      <c r="B16" s="17"/>
      <c r="C16" s="17" t="s">
        <v>70</v>
      </c>
      <c r="D16" s="23"/>
      <c r="E16" s="97"/>
      <c r="F16" s="23"/>
      <c r="G16" s="17" t="s">
        <v>85</v>
      </c>
      <c r="I16" s="18">
        <v>616077714</v>
      </c>
      <c r="J16" s="12"/>
      <c r="K16" s="18">
        <v>450448288209</v>
      </c>
      <c r="L16" s="12"/>
      <c r="M16" s="18">
        <v>450330539575</v>
      </c>
      <c r="N16" s="12"/>
      <c r="O16" s="18">
        <v>733826348</v>
      </c>
      <c r="P16" s="12"/>
      <c r="Q16" s="61">
        <v>3.8669857874629385E-2</v>
      </c>
      <c r="R16" s="52"/>
      <c r="S16" s="53"/>
      <c r="T16" s="25"/>
    </row>
    <row r="17" spans="1:20" ht="24.75" customHeight="1">
      <c r="A17" s="17" t="s">
        <v>60</v>
      </c>
      <c r="B17" s="17"/>
      <c r="C17" s="17" t="s">
        <v>71</v>
      </c>
      <c r="D17" s="23"/>
      <c r="E17" s="97"/>
      <c r="F17" s="23"/>
      <c r="G17" s="17" t="s">
        <v>86</v>
      </c>
      <c r="I17" s="18">
        <v>3432607</v>
      </c>
      <c r="J17" s="12"/>
      <c r="K17" s="18">
        <v>155412933981</v>
      </c>
      <c r="L17" s="12"/>
      <c r="M17" s="18">
        <v>155406031438</v>
      </c>
      <c r="N17" s="12"/>
      <c r="O17" s="18">
        <v>10335150</v>
      </c>
      <c r="P17" s="12"/>
      <c r="Q17" s="61">
        <v>5.4462310150381235E-4</v>
      </c>
      <c r="R17" s="52"/>
      <c r="S17" s="53"/>
      <c r="T17" s="25"/>
    </row>
    <row r="18" spans="1:20" ht="24.75" customHeight="1">
      <c r="A18" s="17" t="s">
        <v>61</v>
      </c>
      <c r="B18" s="17"/>
      <c r="C18" s="17" t="s">
        <v>72</v>
      </c>
      <c r="D18" s="23"/>
      <c r="E18" s="97"/>
      <c r="F18" s="23"/>
      <c r="G18" s="17" t="s">
        <v>87</v>
      </c>
      <c r="I18" s="18">
        <v>9137699</v>
      </c>
      <c r="J18" s="12"/>
      <c r="K18" s="18">
        <v>38641</v>
      </c>
      <c r="L18" s="12"/>
      <c r="M18" s="18">
        <v>630000</v>
      </c>
      <c r="N18" s="12"/>
      <c r="O18" s="18">
        <v>8546340</v>
      </c>
      <c r="P18" s="12"/>
      <c r="Q18" s="61">
        <v>4.5035961716144337E-4</v>
      </c>
      <c r="R18" s="52"/>
      <c r="S18" s="53"/>
      <c r="T18" s="25"/>
    </row>
    <row r="19" spans="1:20" ht="24.75" customHeight="1">
      <c r="A19" s="17" t="s">
        <v>59</v>
      </c>
      <c r="B19" s="17"/>
      <c r="C19" s="17" t="s">
        <v>73</v>
      </c>
      <c r="D19" s="23"/>
      <c r="E19" s="17" t="s">
        <v>75</v>
      </c>
      <c r="F19" s="23"/>
      <c r="G19" s="17" t="s">
        <v>88</v>
      </c>
      <c r="I19" s="18">
        <v>19950000000</v>
      </c>
      <c r="J19" s="12"/>
      <c r="K19" s="18">
        <v>0</v>
      </c>
      <c r="L19" s="12"/>
      <c r="M19" s="18">
        <v>0</v>
      </c>
      <c r="N19" s="12"/>
      <c r="O19" s="18">
        <v>19950000000</v>
      </c>
      <c r="P19" s="12"/>
      <c r="Q19" s="61">
        <v>1.0512891322333062</v>
      </c>
      <c r="R19" s="52"/>
      <c r="S19" s="53"/>
      <c r="T19" s="25"/>
    </row>
    <row r="20" spans="1:20" ht="24.75" customHeight="1">
      <c r="A20" s="23" t="s">
        <v>29</v>
      </c>
      <c r="B20" s="23"/>
      <c r="C20" s="33" t="s">
        <v>94</v>
      </c>
      <c r="D20" s="4"/>
      <c r="E20" s="97" t="s">
        <v>74</v>
      </c>
      <c r="F20" s="4"/>
      <c r="G20" s="37" t="s">
        <v>89</v>
      </c>
      <c r="I20" s="18">
        <v>131106</v>
      </c>
      <c r="J20" s="12"/>
      <c r="K20" s="18">
        <v>10000557</v>
      </c>
      <c r="L20" s="12"/>
      <c r="M20" s="18">
        <v>1260000</v>
      </c>
      <c r="N20" s="12"/>
      <c r="O20" s="18">
        <v>8871663</v>
      </c>
      <c r="P20" s="12"/>
      <c r="Q20" s="61">
        <v>4.6750290209204663E-4</v>
      </c>
      <c r="R20" s="52"/>
      <c r="S20" s="53"/>
      <c r="T20" s="25"/>
    </row>
    <row r="21" spans="1:20" ht="24.75" customHeight="1">
      <c r="A21" s="17" t="s">
        <v>60</v>
      </c>
      <c r="B21" s="23"/>
      <c r="C21" s="33" t="s">
        <v>155</v>
      </c>
      <c r="D21" s="4"/>
      <c r="E21" s="97"/>
      <c r="F21" s="4"/>
      <c r="G21" s="37" t="s">
        <v>156</v>
      </c>
      <c r="I21" s="46">
        <v>0</v>
      </c>
      <c r="J21" s="12"/>
      <c r="K21" s="46">
        <v>12093844384</v>
      </c>
      <c r="L21" s="12"/>
      <c r="M21" s="46">
        <v>12077179687</v>
      </c>
      <c r="N21" s="12"/>
      <c r="O21" s="46">
        <v>16664697</v>
      </c>
      <c r="P21" s="12"/>
      <c r="Q21" s="54">
        <v>8.7816615779754293E-4</v>
      </c>
      <c r="R21" s="52"/>
      <c r="S21" s="53"/>
      <c r="T21" s="25"/>
    </row>
    <row r="22" spans="1:20" ht="24.75" customHeight="1" thickBot="1">
      <c r="A22" s="10" t="s">
        <v>14</v>
      </c>
      <c r="B22" s="7"/>
      <c r="C22" s="7"/>
      <c r="D22" s="10"/>
      <c r="E22" s="10"/>
      <c r="F22" s="10"/>
      <c r="G22" s="10"/>
      <c r="I22" s="63">
        <f>SUM(I8:I21)</f>
        <v>50568229638</v>
      </c>
      <c r="J22" s="12"/>
      <c r="K22" s="63">
        <f>SUM(K8:K21)</f>
        <v>3358937482816</v>
      </c>
      <c r="L22" s="12"/>
      <c r="M22" s="63">
        <f>SUM(M8:M21)</f>
        <v>3385070147101</v>
      </c>
      <c r="N22" s="12"/>
      <c r="O22" s="63">
        <f>SUM(O8:O21)</f>
        <v>24435565353</v>
      </c>
      <c r="P22" s="12"/>
      <c r="Q22" s="62">
        <f>SUM(Q8:Q21)</f>
        <v>1.2876613681997799</v>
      </c>
      <c r="R22" s="52"/>
      <c r="S22" s="53"/>
      <c r="T22" s="25"/>
    </row>
    <row r="23" spans="1:20" ht="13.5" thickTop="1">
      <c r="K23" s="38"/>
      <c r="M23" s="38"/>
      <c r="T23" s="25"/>
    </row>
    <row r="24" spans="1:20">
      <c r="I24" s="26"/>
      <c r="K24" s="26"/>
      <c r="M24" s="26"/>
      <c r="O24" s="26"/>
    </row>
    <row r="25" spans="1:20">
      <c r="O25" s="26"/>
    </row>
    <row r="27" spans="1:20">
      <c r="G27" s="26"/>
    </row>
    <row r="28" spans="1:20">
      <c r="G28" s="26"/>
    </row>
    <row r="29" spans="1:20">
      <c r="G29" s="26"/>
    </row>
    <row r="30" spans="1:20">
      <c r="G30" s="26"/>
    </row>
    <row r="31" spans="1:20">
      <c r="G31" s="26"/>
    </row>
    <row r="32" spans="1:20">
      <c r="G32" s="26"/>
    </row>
    <row r="33" spans="7:7">
      <c r="G33" s="26"/>
    </row>
    <row r="34" spans="7:7">
      <c r="G34" s="26"/>
    </row>
    <row r="35" spans="7:7">
      <c r="G35" s="26"/>
    </row>
    <row r="36" spans="7:7">
      <c r="G36" s="26"/>
    </row>
    <row r="37" spans="7:7">
      <c r="G37" s="26"/>
    </row>
    <row r="38" spans="7:7">
      <c r="G38" s="26"/>
    </row>
    <row r="39" spans="7:7">
      <c r="G39" s="26"/>
    </row>
    <row r="40" spans="7:7">
      <c r="G40" s="26"/>
    </row>
    <row r="41" spans="7:7">
      <c r="G41" s="26"/>
    </row>
    <row r="42" spans="7:7">
      <c r="G42" s="26"/>
    </row>
    <row r="43" spans="7:7">
      <c r="G43" s="26"/>
    </row>
    <row r="44" spans="7:7">
      <c r="G44" s="26"/>
    </row>
    <row r="45" spans="7:7">
      <c r="G45" s="26"/>
    </row>
    <row r="46" spans="7:7">
      <c r="G46" s="26"/>
    </row>
    <row r="47" spans="7:7">
      <c r="G47" s="26"/>
    </row>
    <row r="48" spans="7:7">
      <c r="G48" s="26"/>
    </row>
    <row r="49" spans="7:7">
      <c r="G49" s="26"/>
    </row>
    <row r="50" spans="7:7">
      <c r="G50" s="26"/>
    </row>
    <row r="51" spans="7:7">
      <c r="G51" s="26"/>
    </row>
    <row r="52" spans="7:7">
      <c r="G52" s="26"/>
    </row>
    <row r="53" spans="7:7">
      <c r="G53" s="26"/>
    </row>
    <row r="54" spans="7:7">
      <c r="G54" s="26"/>
    </row>
    <row r="55" spans="7:7">
      <c r="G55" s="26"/>
    </row>
    <row r="56" spans="7:7">
      <c r="G56" s="26"/>
    </row>
    <row r="57" spans="7:7">
      <c r="G57" s="26"/>
    </row>
    <row r="58" spans="7:7">
      <c r="G58" s="26"/>
    </row>
    <row r="59" spans="7:7">
      <c r="G59" s="26"/>
    </row>
    <row r="60" spans="7:7">
      <c r="G60" s="26"/>
    </row>
    <row r="61" spans="7:7">
      <c r="G61" s="26"/>
    </row>
    <row r="62" spans="7:7">
      <c r="G62" s="26"/>
    </row>
    <row r="63" spans="7:7">
      <c r="G63" s="26"/>
    </row>
    <row r="64" spans="7:7">
      <c r="G64" s="26"/>
    </row>
    <row r="65" spans="7:7">
      <c r="G65" s="26"/>
    </row>
    <row r="66" spans="7:7">
      <c r="G66" s="26"/>
    </row>
    <row r="67" spans="7:7">
      <c r="G67" s="26"/>
    </row>
    <row r="68" spans="7:7">
      <c r="G68" s="26"/>
    </row>
    <row r="69" spans="7:7">
      <c r="G69" s="26"/>
    </row>
    <row r="70" spans="7:7">
      <c r="G70" s="26"/>
    </row>
    <row r="71" spans="7:7">
      <c r="G71" s="26"/>
    </row>
    <row r="72" spans="7:7">
      <c r="G72" s="26"/>
    </row>
    <row r="73" spans="7:7">
      <c r="G73" s="26"/>
    </row>
    <row r="74" spans="7:7">
      <c r="G74" s="26"/>
    </row>
    <row r="75" spans="7:7">
      <c r="G75" s="26"/>
    </row>
    <row r="76" spans="7:7">
      <c r="G76" s="26"/>
    </row>
    <row r="77" spans="7:7">
      <c r="G77" s="26"/>
    </row>
    <row r="78" spans="7:7">
      <c r="G78" s="26"/>
    </row>
    <row r="79" spans="7:7">
      <c r="G79" s="26"/>
    </row>
    <row r="80" spans="7:7">
      <c r="G80" s="26"/>
    </row>
    <row r="81" spans="7:7">
      <c r="G81" s="26"/>
    </row>
    <row r="82" spans="7:7">
      <c r="G82" s="26"/>
    </row>
    <row r="83" spans="7:7">
      <c r="G83" s="26"/>
    </row>
    <row r="84" spans="7:7">
      <c r="G84" s="26"/>
    </row>
    <row r="85" spans="7:7">
      <c r="G85" s="26"/>
    </row>
    <row r="86" spans="7:7">
      <c r="G86" s="26"/>
    </row>
    <row r="87" spans="7:7">
      <c r="G87" s="26"/>
    </row>
    <row r="88" spans="7:7">
      <c r="G88" s="26"/>
    </row>
    <row r="89" spans="7:7">
      <c r="G89" s="26"/>
    </row>
    <row r="90" spans="7:7">
      <c r="G90" s="26"/>
    </row>
    <row r="91" spans="7:7">
      <c r="G91" s="26"/>
    </row>
    <row r="92" spans="7:7">
      <c r="G92" s="26"/>
    </row>
    <row r="93" spans="7:7">
      <c r="G93" s="26"/>
    </row>
    <row r="94" spans="7:7">
      <c r="G94" s="26"/>
    </row>
    <row r="95" spans="7:7">
      <c r="G95" s="26"/>
    </row>
    <row r="96" spans="7:7">
      <c r="G96" s="26"/>
    </row>
    <row r="97" spans="7:7">
      <c r="G97" s="26"/>
    </row>
    <row r="98" spans="7:7">
      <c r="G98" s="26"/>
    </row>
    <row r="99" spans="7:7">
      <c r="G99" s="26"/>
    </row>
    <row r="100" spans="7:7">
      <c r="G100" s="26"/>
    </row>
    <row r="101" spans="7:7">
      <c r="G101" s="26"/>
    </row>
    <row r="102" spans="7:7">
      <c r="G102" s="26"/>
    </row>
    <row r="103" spans="7:7">
      <c r="G103" s="26"/>
    </row>
    <row r="104" spans="7:7">
      <c r="G104" s="26"/>
    </row>
    <row r="105" spans="7:7">
      <c r="G105" s="26"/>
    </row>
    <row r="106" spans="7:7">
      <c r="G106" s="26"/>
    </row>
    <row r="107" spans="7:7">
      <c r="G107" s="26"/>
    </row>
    <row r="108" spans="7:7">
      <c r="G108" s="26"/>
    </row>
    <row r="109" spans="7:7">
      <c r="G109" s="26"/>
    </row>
    <row r="110" spans="7:7">
      <c r="G110" s="26"/>
    </row>
    <row r="111" spans="7:7">
      <c r="G111" s="26"/>
    </row>
    <row r="112" spans="7:7">
      <c r="G112" s="26"/>
    </row>
    <row r="113" spans="7:7">
      <c r="G113" s="26"/>
    </row>
    <row r="114" spans="7:7">
      <c r="G114" s="26"/>
    </row>
    <row r="115" spans="7:7">
      <c r="G115" s="26"/>
    </row>
    <row r="116" spans="7:7">
      <c r="G116" s="26"/>
    </row>
    <row r="117" spans="7:7">
      <c r="G117" s="26"/>
    </row>
    <row r="118" spans="7:7">
      <c r="G118" s="26"/>
    </row>
    <row r="119" spans="7:7">
      <c r="G119" s="26"/>
    </row>
    <row r="120" spans="7:7">
      <c r="G120" s="26"/>
    </row>
    <row r="121" spans="7:7">
      <c r="G121" s="26"/>
    </row>
    <row r="122" spans="7:7">
      <c r="G122" s="26"/>
    </row>
    <row r="123" spans="7:7">
      <c r="G123" s="26"/>
    </row>
    <row r="124" spans="7:7">
      <c r="G124" s="26"/>
    </row>
    <row r="125" spans="7:7">
      <c r="G125" s="26"/>
    </row>
    <row r="126" spans="7:7">
      <c r="G126" s="26"/>
    </row>
  </sheetData>
  <mergeCells count="9">
    <mergeCell ref="E20:E21"/>
    <mergeCell ref="E8:E18"/>
    <mergeCell ref="A6:G6"/>
    <mergeCell ref="A1:Q1"/>
    <mergeCell ref="A2:Q2"/>
    <mergeCell ref="A3:Q3"/>
    <mergeCell ref="K6:M6"/>
    <mergeCell ref="A5:Q5"/>
    <mergeCell ref="O6:Q6"/>
  </mergeCells>
  <pageMargins left="0.39" right="0.39" top="0.39" bottom="0.39" header="0" footer="0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M17"/>
  <sheetViews>
    <sheetView rightToLeft="1" view="pageBreakPreview" zoomScaleNormal="100" zoomScaleSheetLayoutView="100" workbookViewId="0">
      <selection activeCell="A13" sqref="A13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customWidth="1"/>
    <col min="9" max="9" width="1.28515625" customWidth="1"/>
    <col min="10" max="10" width="15.140625" customWidth="1"/>
    <col min="11" max="11" width="0.28515625" customWidth="1"/>
    <col min="27" max="27" width="11.5703125" customWidth="1"/>
  </cols>
  <sheetData>
    <row r="1" spans="1:13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3" ht="21.75" customHeight="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</row>
    <row r="3" spans="1:13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</row>
    <row r="4" spans="1:13" ht="14.45" customHeight="1"/>
    <row r="5" spans="1:13" ht="29.1" customHeight="1">
      <c r="A5" s="94" t="s">
        <v>93</v>
      </c>
      <c r="B5" s="94"/>
      <c r="C5" s="94"/>
      <c r="D5" s="94"/>
      <c r="E5" s="94"/>
      <c r="F5" s="94"/>
      <c r="G5" s="94"/>
      <c r="H5" s="94"/>
      <c r="I5" s="94"/>
      <c r="J5" s="94"/>
    </row>
    <row r="6" spans="1:13" ht="36" customHeight="1">
      <c r="A6" s="87" t="s">
        <v>31</v>
      </c>
      <c r="B6" s="87"/>
      <c r="C6" s="12"/>
      <c r="D6" s="2" t="s">
        <v>32</v>
      </c>
      <c r="E6" s="12"/>
      <c r="F6" s="2" t="s">
        <v>21</v>
      </c>
      <c r="G6" s="12"/>
      <c r="H6" s="44" t="s">
        <v>33</v>
      </c>
      <c r="I6" s="45"/>
      <c r="J6" s="44" t="s">
        <v>34</v>
      </c>
    </row>
    <row r="7" spans="1:13" ht="24.75" customHeight="1">
      <c r="A7" s="99" t="s">
        <v>35</v>
      </c>
      <c r="B7" s="99"/>
      <c r="C7" s="12"/>
      <c r="D7" s="41" t="s">
        <v>135</v>
      </c>
      <c r="E7" s="12"/>
      <c r="F7" s="28">
        <f>'درآمد سرمایه گذاری در سهام'!J11</f>
        <v>27434981766</v>
      </c>
      <c r="G7" s="12"/>
      <c r="H7" s="42">
        <f>F7/F$11*100</f>
        <v>37.761437970964707</v>
      </c>
      <c r="I7" s="12"/>
      <c r="J7" s="80">
        <v>1.4457192066974798</v>
      </c>
      <c r="L7" s="25"/>
      <c r="M7" s="40"/>
    </row>
    <row r="8" spans="1:13" ht="24.75" customHeight="1">
      <c r="A8" s="97" t="s">
        <v>36</v>
      </c>
      <c r="B8" s="97"/>
      <c r="C8" s="12"/>
      <c r="D8" s="17" t="s">
        <v>37</v>
      </c>
      <c r="E8" s="12"/>
      <c r="F8" s="29">
        <f>'درآمد سرمایه گذاری در صندوق'!H17</f>
        <v>44687556230</v>
      </c>
      <c r="G8" s="12"/>
      <c r="H8" s="83">
        <f>F8/F$11*100</f>
        <v>61.507836857555667</v>
      </c>
      <c r="I8" s="12"/>
      <c r="J8" s="80">
        <v>2.3548642712112171</v>
      </c>
      <c r="L8" s="25"/>
      <c r="M8" s="40"/>
    </row>
    <row r="9" spans="1:13" ht="24.75" customHeight="1">
      <c r="A9" s="97" t="s">
        <v>38</v>
      </c>
      <c r="B9" s="97"/>
      <c r="C9" s="12"/>
      <c r="D9" s="17" t="s">
        <v>136</v>
      </c>
      <c r="E9" s="12"/>
      <c r="F9" s="18">
        <f>'درآمد سپرده بانکی'!D21</f>
        <v>529870588</v>
      </c>
      <c r="G9" s="12"/>
      <c r="H9" s="83">
        <f>F9/F$11*100</f>
        <v>0.72931250736959563</v>
      </c>
      <c r="I9" s="12"/>
      <c r="J9" s="80">
        <v>2.7922164945086307E-2</v>
      </c>
      <c r="L9" s="25"/>
      <c r="M9" s="40"/>
    </row>
    <row r="10" spans="1:13" ht="24.75" customHeight="1">
      <c r="A10" s="97" t="s">
        <v>39</v>
      </c>
      <c r="B10" s="97"/>
      <c r="C10" s="12"/>
      <c r="D10" s="17" t="s">
        <v>137</v>
      </c>
      <c r="E10" s="12"/>
      <c r="F10" s="20">
        <f>'سایر درآمدها'!D11</f>
        <v>1026349</v>
      </c>
      <c r="G10" s="12"/>
      <c r="H10" s="83">
        <f t="shared" ref="H10" si="0">F10/F$11</f>
        <v>1.4126641100265733E-5</v>
      </c>
      <c r="I10" s="12"/>
      <c r="J10" s="80">
        <v>5.408468920193091E-5</v>
      </c>
      <c r="L10" s="25"/>
      <c r="M10" s="40"/>
    </row>
    <row r="11" spans="1:13" ht="24.75" customHeight="1" thickBot="1">
      <c r="A11" s="91" t="s">
        <v>14</v>
      </c>
      <c r="B11" s="91"/>
      <c r="C11" s="12"/>
      <c r="D11" s="18"/>
      <c r="E11" s="12"/>
      <c r="F11" s="31">
        <f>SUM(F7:F10)</f>
        <v>72653434933</v>
      </c>
      <c r="G11" s="12"/>
      <c r="H11" s="21">
        <f>SUM(H7:H10)</f>
        <v>99.99860146253107</v>
      </c>
      <c r="I11" s="12"/>
      <c r="J11" s="79">
        <f>SUM(J7:J10)</f>
        <v>3.8285597275429852</v>
      </c>
      <c r="L11" s="25"/>
      <c r="M11" s="40"/>
    </row>
    <row r="12" spans="1:13" ht="13.5" thickTop="1"/>
    <row r="15" spans="1:13" ht="18.75">
      <c r="H15" s="18"/>
    </row>
    <row r="17" spans="6:6">
      <c r="F17" s="26"/>
    </row>
  </sheetData>
  <mergeCells count="10">
    <mergeCell ref="A1:J1"/>
    <mergeCell ref="A2:J2"/>
    <mergeCell ref="A3:J3"/>
    <mergeCell ref="A6:B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AL17"/>
  <sheetViews>
    <sheetView rightToLeft="1" view="pageBreakPreview" zoomScaleNormal="100" zoomScaleSheetLayoutView="100" workbookViewId="0">
      <selection activeCell="A15" sqref="A15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.7109375" bestFit="1" customWidth="1"/>
    <col min="7" max="7" width="1.28515625" customWidth="1"/>
    <col min="8" max="8" width="17" hidden="1" customWidth="1"/>
    <col min="9" max="9" width="0.140625" customWidth="1"/>
    <col min="10" max="10" width="19.5703125" bestFit="1" customWidth="1"/>
    <col min="11" max="11" width="1.28515625" customWidth="1"/>
    <col min="12" max="12" width="14.7109375" bestFit="1" customWidth="1"/>
    <col min="13" max="13" width="1.28515625" customWidth="1"/>
    <col min="14" max="14" width="16.28515625" bestFit="1" customWidth="1"/>
    <col min="15" max="15" width="1.28515625" customWidth="1"/>
    <col min="16" max="16" width="14.85546875" hidden="1" customWidth="1"/>
    <col min="17" max="17" width="0.140625" customWidth="1"/>
    <col min="18" max="18" width="16.42578125" bestFit="1" customWidth="1"/>
    <col min="19" max="19" width="10.5703125" customWidth="1"/>
    <col min="20" max="20" width="0.28515625" customWidth="1"/>
    <col min="27" max="27" width="11.5703125" customWidth="1"/>
  </cols>
  <sheetData>
    <row r="1" spans="1:38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59"/>
    </row>
    <row r="2" spans="1:38" ht="21.75" customHeight="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59"/>
    </row>
    <row r="3" spans="1:38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59"/>
    </row>
    <row r="4" spans="1:38" ht="14.45" customHeight="1"/>
    <row r="5" spans="1:38" ht="33" customHeight="1">
      <c r="A5" s="94" t="s">
        <v>95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38" ht="33" customHeight="1">
      <c r="A6" s="12" t="s">
        <v>149</v>
      </c>
      <c r="B6" s="12"/>
      <c r="C6" s="12"/>
      <c r="D6" s="90" t="s">
        <v>152</v>
      </c>
      <c r="E6" s="90"/>
      <c r="F6" s="90"/>
      <c r="G6" s="90"/>
      <c r="H6" s="90"/>
      <c r="I6" s="90"/>
      <c r="J6" s="90"/>
      <c r="K6" s="12"/>
      <c r="L6" s="90" t="s">
        <v>153</v>
      </c>
      <c r="M6" s="90"/>
      <c r="N6" s="90"/>
      <c r="O6" s="90"/>
      <c r="P6" s="90"/>
      <c r="Q6" s="90"/>
      <c r="R6" s="90"/>
      <c r="S6" s="91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1:38" ht="24.75" customHeight="1">
      <c r="A7" s="12"/>
      <c r="B7" s="12"/>
      <c r="C7" s="12"/>
      <c r="D7" s="3" t="s">
        <v>43</v>
      </c>
      <c r="E7" s="34"/>
      <c r="F7" s="2" t="s">
        <v>42</v>
      </c>
      <c r="G7" s="10"/>
      <c r="H7" s="2" t="s">
        <v>41</v>
      </c>
      <c r="I7" s="13"/>
      <c r="J7" s="3" t="s">
        <v>14</v>
      </c>
      <c r="K7" s="12"/>
      <c r="L7" s="24" t="s">
        <v>43</v>
      </c>
      <c r="M7" s="13"/>
      <c r="N7" s="24" t="s">
        <v>42</v>
      </c>
      <c r="O7" s="13"/>
      <c r="P7" s="2" t="s">
        <v>41</v>
      </c>
      <c r="Q7" s="13"/>
      <c r="R7" s="3" t="s">
        <v>14</v>
      </c>
      <c r="S7" s="7"/>
    </row>
    <row r="8" spans="1:38" ht="36" customHeight="1">
      <c r="A8" s="87" t="s">
        <v>40</v>
      </c>
      <c r="B8" s="87"/>
      <c r="C8" s="12"/>
      <c r="D8" s="3" t="s">
        <v>97</v>
      </c>
      <c r="E8" s="12"/>
      <c r="F8" s="2" t="s">
        <v>96</v>
      </c>
      <c r="G8" s="10"/>
      <c r="H8" s="2" t="s">
        <v>134</v>
      </c>
      <c r="I8" s="12"/>
      <c r="J8" s="3" t="s">
        <v>21</v>
      </c>
      <c r="K8" s="12"/>
      <c r="L8" s="24" t="s">
        <v>97</v>
      </c>
      <c r="M8" s="12"/>
      <c r="N8" s="24" t="s">
        <v>96</v>
      </c>
      <c r="O8" s="12"/>
      <c r="P8" s="2" t="s">
        <v>134</v>
      </c>
      <c r="Q8" s="12"/>
      <c r="R8" s="3" t="s">
        <v>21</v>
      </c>
      <c r="S8" s="12"/>
    </row>
    <row r="9" spans="1:38" ht="24.75" customHeight="1">
      <c r="A9" s="99" t="s">
        <v>13</v>
      </c>
      <c r="B9" s="99"/>
      <c r="C9" s="12"/>
      <c r="D9" s="28">
        <f>'درآمد ناشی از فروش'!I9</f>
        <v>3374347</v>
      </c>
      <c r="E9" s="12"/>
      <c r="F9" s="28">
        <f>'درآمد ناشی از تغییر قیمت اوراق'!I16</f>
        <v>27050181637</v>
      </c>
      <c r="G9" s="18"/>
      <c r="H9" s="15">
        <v>0</v>
      </c>
      <c r="I9" s="12"/>
      <c r="J9" s="28">
        <f>D9+F9+H9</f>
        <v>27053555984</v>
      </c>
      <c r="K9" s="12"/>
      <c r="L9" s="15">
        <f>'درآمد ناشی از فروش'!Q9</f>
        <v>3374347</v>
      </c>
      <c r="M9" s="12"/>
      <c r="N9" s="28">
        <f>'درآمد ناشی از تغییر قیمت اوراق'!Q16</f>
        <v>27050181637</v>
      </c>
      <c r="O9" s="12"/>
      <c r="P9" s="15">
        <v>0</v>
      </c>
      <c r="Q9" s="12"/>
      <c r="R9" s="28">
        <f>P9+N9+L9</f>
        <v>27053555984</v>
      </c>
      <c r="S9" s="12"/>
    </row>
    <row r="10" spans="1:38" ht="24.75" customHeight="1">
      <c r="A10" s="97" t="s">
        <v>12</v>
      </c>
      <c r="B10" s="97"/>
      <c r="C10" s="12"/>
      <c r="D10" s="30">
        <v>0</v>
      </c>
      <c r="E10" s="12"/>
      <c r="F10" s="30">
        <f>'درآمد ناشی از تغییر قیمت اوراق'!I11</f>
        <v>381425782</v>
      </c>
      <c r="G10" s="18"/>
      <c r="H10" s="20">
        <v>0</v>
      </c>
      <c r="I10" s="12"/>
      <c r="J10" s="29">
        <f>D10+F10+H10</f>
        <v>381425782</v>
      </c>
      <c r="K10" s="12"/>
      <c r="L10" s="20">
        <v>0</v>
      </c>
      <c r="M10" s="12"/>
      <c r="N10" s="20">
        <f>'درآمد ناشی از تغییر قیمت اوراق'!Q11</f>
        <v>381425782</v>
      </c>
      <c r="O10" s="12"/>
      <c r="P10" s="18">
        <v>0</v>
      </c>
      <c r="Q10" s="12"/>
      <c r="R10" s="20">
        <f>P10+N10+L10</f>
        <v>381425782</v>
      </c>
      <c r="S10" s="12"/>
    </row>
    <row r="11" spans="1:38" ht="24.75" customHeight="1" thickBot="1">
      <c r="A11" s="91" t="s">
        <v>14</v>
      </c>
      <c r="B11" s="91"/>
      <c r="C11" s="12"/>
      <c r="D11" s="31">
        <f>SUM(D9:D10)</f>
        <v>3374347</v>
      </c>
      <c r="E11" s="12"/>
      <c r="F11" s="31">
        <f>SUM(F9:F10)</f>
        <v>27431607419</v>
      </c>
      <c r="G11" s="18"/>
      <c r="H11" s="21">
        <f>SUM(H9:H10)</f>
        <v>0</v>
      </c>
      <c r="I11" s="12"/>
      <c r="J11" s="31">
        <f>SUM(J9:J10)</f>
        <v>27434981766</v>
      </c>
      <c r="K11" s="12"/>
      <c r="L11" s="21">
        <f>SUM(L9:L10)</f>
        <v>3374347</v>
      </c>
      <c r="M11" s="12"/>
      <c r="N11" s="31">
        <f>SUM(N9:N10)</f>
        <v>27431607419</v>
      </c>
      <c r="O11" s="12"/>
      <c r="P11" s="21">
        <f>SUM(P9:P10)</f>
        <v>0</v>
      </c>
      <c r="Q11" s="12"/>
      <c r="R11" s="21">
        <f>SUM(R9:R10)</f>
        <v>27434981766</v>
      </c>
      <c r="S11" s="12"/>
    </row>
    <row r="12" spans="1:38" ht="13.5" thickTop="1"/>
    <row r="13" spans="1:38">
      <c r="R13" s="26"/>
    </row>
    <row r="14" spans="1:38">
      <c r="F14" s="27"/>
      <c r="P14" s="26"/>
      <c r="R14" s="26"/>
    </row>
    <row r="15" spans="1:38">
      <c r="F15" s="27"/>
      <c r="J15" s="27"/>
      <c r="P15" s="26"/>
      <c r="R15" s="26"/>
    </row>
    <row r="16" spans="1:38">
      <c r="P16" s="26"/>
      <c r="R16" s="26"/>
    </row>
    <row r="17" spans="18:18">
      <c r="R17" s="55"/>
    </row>
  </sheetData>
  <mergeCells count="10">
    <mergeCell ref="A3:R3"/>
    <mergeCell ref="A1:R1"/>
    <mergeCell ref="A2:R2"/>
    <mergeCell ref="A10:B10"/>
    <mergeCell ref="A11:B11"/>
    <mergeCell ref="A8:B8"/>
    <mergeCell ref="A9:B9"/>
    <mergeCell ref="A5:S5"/>
    <mergeCell ref="D6:J6"/>
    <mergeCell ref="L6:S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U21"/>
  <sheetViews>
    <sheetView rightToLeft="1" view="pageBreakPreview" zoomScaleNormal="100" zoomScaleSheetLayoutView="100" workbookViewId="0">
      <selection activeCell="R18" sqref="R18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5.42578125" customWidth="1"/>
    <col min="5" max="5" width="1.28515625" customWidth="1"/>
    <col min="6" max="6" width="16.42578125" customWidth="1"/>
    <col min="7" max="7" width="1.28515625" customWidth="1"/>
    <col min="8" max="8" width="16.28515625" customWidth="1"/>
    <col min="9" max="9" width="1.28515625" customWidth="1"/>
    <col min="10" max="10" width="12.5703125" customWidth="1"/>
    <col min="11" max="11" width="1.28515625" customWidth="1"/>
    <col min="12" max="12" width="14.85546875" customWidth="1"/>
    <col min="13" max="13" width="1.28515625" customWidth="1"/>
    <col min="14" max="14" width="15" customWidth="1"/>
    <col min="15" max="15" width="1.28515625" customWidth="1"/>
    <col min="16" max="16" width="15" customWidth="1"/>
    <col min="17" max="17" width="1.28515625" customWidth="1"/>
    <col min="18" max="18" width="10.5703125" customWidth="1"/>
    <col min="19" max="19" width="0.28515625" customWidth="1"/>
    <col min="20" max="20" width="14.42578125" bestFit="1" customWidth="1"/>
    <col min="27" max="27" width="11.5703125" customWidth="1"/>
  </cols>
  <sheetData>
    <row r="1" spans="1:21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21" ht="21.75" customHeight="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1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21" ht="14.45" customHeight="1"/>
    <row r="5" spans="1:21" ht="20.45" customHeight="1">
      <c r="A5" s="94" t="s">
        <v>98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21" ht="24.75" customHeight="1">
      <c r="A6" s="12"/>
      <c r="B6" s="12"/>
      <c r="C6" s="12"/>
      <c r="D6" s="90" t="s">
        <v>152</v>
      </c>
      <c r="E6" s="90"/>
      <c r="F6" s="90"/>
      <c r="G6" s="90"/>
      <c r="H6" s="90"/>
      <c r="I6" s="90"/>
      <c r="J6" s="90"/>
      <c r="K6" s="12"/>
      <c r="L6" s="90" t="s">
        <v>153</v>
      </c>
      <c r="M6" s="90"/>
      <c r="N6" s="90"/>
      <c r="O6" s="90"/>
      <c r="P6" s="90"/>
      <c r="Q6" s="90"/>
      <c r="R6" s="90"/>
    </row>
    <row r="7" spans="1:21" ht="24.75" customHeight="1">
      <c r="A7" s="91" t="s">
        <v>17</v>
      </c>
      <c r="B7" s="91"/>
      <c r="C7" s="12"/>
      <c r="D7" s="2" t="s">
        <v>43</v>
      </c>
      <c r="E7" s="13"/>
      <c r="F7" s="2" t="s">
        <v>42</v>
      </c>
      <c r="G7" s="13"/>
      <c r="H7" s="88" t="s">
        <v>14</v>
      </c>
      <c r="I7" s="88"/>
      <c r="J7" s="88"/>
      <c r="K7" s="12"/>
      <c r="L7" s="2" t="s">
        <v>43</v>
      </c>
      <c r="M7" s="13"/>
      <c r="N7" s="35" t="s">
        <v>42</v>
      </c>
      <c r="O7" s="13"/>
      <c r="P7" s="88" t="s">
        <v>14</v>
      </c>
      <c r="Q7" s="88"/>
      <c r="R7" s="88"/>
    </row>
    <row r="8" spans="1:21" ht="39" customHeight="1">
      <c r="A8" s="90"/>
      <c r="B8" s="90"/>
      <c r="C8" s="12"/>
      <c r="D8" s="24" t="s">
        <v>97</v>
      </c>
      <c r="E8" s="12"/>
      <c r="F8" s="24" t="s">
        <v>96</v>
      </c>
      <c r="G8" s="12"/>
      <c r="H8" s="3" t="s">
        <v>21</v>
      </c>
      <c r="I8" s="13"/>
      <c r="J8" s="5" t="s">
        <v>33</v>
      </c>
      <c r="K8" s="12"/>
      <c r="L8" s="24" t="s">
        <v>97</v>
      </c>
      <c r="M8" s="12"/>
      <c r="N8" s="24" t="s">
        <v>133</v>
      </c>
      <c r="O8" s="12"/>
      <c r="P8" s="3" t="s">
        <v>21</v>
      </c>
      <c r="Q8" s="13"/>
      <c r="R8" s="5" t="s">
        <v>33</v>
      </c>
    </row>
    <row r="9" spans="1:21" ht="24.75" customHeight="1">
      <c r="A9" s="99" t="s">
        <v>143</v>
      </c>
      <c r="B9" s="99"/>
      <c r="C9" s="12"/>
      <c r="D9" s="28">
        <f>'درآمد ناشی از فروش'!I8</f>
        <v>5812192963</v>
      </c>
      <c r="E9" s="12"/>
      <c r="F9" s="15">
        <f>'درآمد ناشی از تغییر قیمت اوراق'!I8</f>
        <v>2426062774</v>
      </c>
      <c r="G9" s="12"/>
      <c r="H9" s="28">
        <f>F9+D9</f>
        <v>8238255737</v>
      </c>
      <c r="I9" s="12"/>
      <c r="J9" s="16">
        <v>11.339113896813284</v>
      </c>
      <c r="K9" s="12"/>
      <c r="L9" s="15">
        <f>'درآمد ناشی از فروش'!Q8</f>
        <v>5812192963</v>
      </c>
      <c r="M9" s="12"/>
      <c r="N9" s="28">
        <f>'درآمد ناشی از تغییر قیمت اوراق'!Q8</f>
        <v>2426062774</v>
      </c>
      <c r="O9" s="12"/>
      <c r="P9" s="15">
        <f>N9+L9</f>
        <v>8238255737</v>
      </c>
      <c r="Q9" s="12"/>
      <c r="R9" s="16">
        <v>11.339113896813284</v>
      </c>
      <c r="T9" s="49"/>
      <c r="U9" s="49"/>
    </row>
    <row r="10" spans="1:21" ht="24.75" customHeight="1">
      <c r="A10" s="97" t="s">
        <v>146</v>
      </c>
      <c r="B10" s="97"/>
      <c r="C10" s="12"/>
      <c r="D10" s="18">
        <f>'درآمد ناشی از فروش'!I11</f>
        <v>22703346</v>
      </c>
      <c r="E10" s="12"/>
      <c r="F10" s="29">
        <v>0</v>
      </c>
      <c r="G10" s="12"/>
      <c r="H10" s="18">
        <f t="shared" ref="H10:H16" si="0">F10+D10</f>
        <v>22703346</v>
      </c>
      <c r="I10" s="12"/>
      <c r="J10" s="19">
        <v>3.1248826736047255E-2</v>
      </c>
      <c r="K10" s="12"/>
      <c r="L10" s="18">
        <f>'درآمد ناشی از فروش'!Q11</f>
        <v>22703346</v>
      </c>
      <c r="M10" s="12"/>
      <c r="N10" s="18">
        <v>0</v>
      </c>
      <c r="O10" s="12"/>
      <c r="P10" s="18">
        <f t="shared" ref="P10:P16" si="1">N10+L10</f>
        <v>22703346</v>
      </c>
      <c r="Q10" s="12"/>
      <c r="R10" s="19">
        <v>3.1248826736047255E-2</v>
      </c>
      <c r="T10" s="49"/>
      <c r="U10" s="49"/>
    </row>
    <row r="11" spans="1:21" ht="24.75" customHeight="1">
      <c r="A11" s="97" t="s">
        <v>144</v>
      </c>
      <c r="B11" s="97"/>
      <c r="C11" s="12"/>
      <c r="D11" s="18">
        <f>'درآمد ناشی از فروش'!I12</f>
        <v>477794186</v>
      </c>
      <c r="E11" s="12"/>
      <c r="F11" s="29">
        <f>'درآمد ناشی از تغییر قیمت اوراق'!I13</f>
        <v>778009862</v>
      </c>
      <c r="G11" s="12"/>
      <c r="H11" s="18">
        <f t="shared" si="0"/>
        <v>1255804048</v>
      </c>
      <c r="I11" s="12"/>
      <c r="J11" s="19">
        <v>1.7284854448493525</v>
      </c>
      <c r="K11" s="12"/>
      <c r="L11" s="18">
        <f>'درآمد ناشی از فروش'!Q12</f>
        <v>477794186</v>
      </c>
      <c r="M11" s="12"/>
      <c r="N11" s="18">
        <f>'درآمد ناشی از تغییر قیمت اوراق'!Q13</f>
        <v>778009862</v>
      </c>
      <c r="O11" s="12"/>
      <c r="P11" s="18">
        <f t="shared" si="1"/>
        <v>1255804048</v>
      </c>
      <c r="Q11" s="12"/>
      <c r="R11" s="19">
        <v>1.7284854448493525</v>
      </c>
      <c r="T11" s="49"/>
      <c r="U11" s="49"/>
    </row>
    <row r="12" spans="1:21" ht="24.75" customHeight="1">
      <c r="A12" s="97" t="s">
        <v>147</v>
      </c>
      <c r="B12" s="97"/>
      <c r="C12" s="12"/>
      <c r="D12" s="29">
        <f>'درآمد ناشی از فروش'!I14</f>
        <v>8515409243</v>
      </c>
      <c r="E12" s="12"/>
      <c r="F12" s="29">
        <f>'درآمد ناشی از تغییر قیمت اوراق'!I10</f>
        <v>4893927723</v>
      </c>
      <c r="G12" s="12"/>
      <c r="H12" s="29">
        <f t="shared" si="0"/>
        <v>13409336966</v>
      </c>
      <c r="I12" s="12"/>
      <c r="J12" s="19">
        <v>18.45657673083992</v>
      </c>
      <c r="K12" s="12"/>
      <c r="L12" s="29">
        <f>'درآمد ناشی از فروش'!Q14</f>
        <v>8515409243</v>
      </c>
      <c r="M12" s="12"/>
      <c r="N12" s="29">
        <f>'درآمد ناشی از تغییر قیمت اوراق'!Q10</f>
        <v>4893927723</v>
      </c>
      <c r="O12" s="12"/>
      <c r="P12" s="29">
        <f t="shared" si="1"/>
        <v>13409336966</v>
      </c>
      <c r="Q12" s="12"/>
      <c r="R12" s="19">
        <v>18.45657673083992</v>
      </c>
      <c r="T12" s="49"/>
      <c r="U12" s="49"/>
    </row>
    <row r="13" spans="1:21" ht="24.75" customHeight="1">
      <c r="A13" s="97" t="s">
        <v>141</v>
      </c>
      <c r="B13" s="97"/>
      <c r="C13" s="12"/>
      <c r="D13" s="18">
        <f>'درآمد ناشی از فروش'!I15</f>
        <v>5480583583</v>
      </c>
      <c r="E13" s="12"/>
      <c r="F13" s="29">
        <f>'درآمد ناشی از تغییر قیمت اوراق'!I17</f>
        <v>189092307</v>
      </c>
      <c r="G13" s="12"/>
      <c r="H13" s="18">
        <f t="shared" si="0"/>
        <v>5669675890</v>
      </c>
      <c r="I13" s="12"/>
      <c r="J13" s="19">
        <v>7.8037272363357602</v>
      </c>
      <c r="K13" s="12"/>
      <c r="L13" s="18">
        <f>'درآمد ناشی از فروش'!Q15</f>
        <v>5480583583</v>
      </c>
      <c r="M13" s="12"/>
      <c r="N13" s="18">
        <f>'درآمد ناشی از تغییر قیمت اوراق'!Q17</f>
        <v>189092307</v>
      </c>
      <c r="O13" s="12"/>
      <c r="P13" s="18">
        <f t="shared" si="1"/>
        <v>5669675890</v>
      </c>
      <c r="Q13" s="12"/>
      <c r="R13" s="19">
        <v>7.8037272363357602</v>
      </c>
      <c r="T13" s="49"/>
      <c r="U13" s="49"/>
    </row>
    <row r="14" spans="1:21" ht="24.75" customHeight="1">
      <c r="A14" s="97" t="s">
        <v>148</v>
      </c>
      <c r="B14" s="97"/>
      <c r="C14" s="12"/>
      <c r="D14" s="29">
        <f>'درآمد ناشی از فروش'!I16</f>
        <v>11043056623</v>
      </c>
      <c r="E14" s="12"/>
      <c r="F14" s="29">
        <f>'درآمد ناشی از تغییر قیمت اوراق'!I9</f>
        <v>4305562326</v>
      </c>
      <c r="G14" s="12"/>
      <c r="H14" s="29">
        <f t="shared" si="0"/>
        <v>15348618949</v>
      </c>
      <c r="I14" s="12"/>
      <c r="J14" s="19">
        <v>21.125799438325643</v>
      </c>
      <c r="K14" s="12"/>
      <c r="L14" s="18">
        <f>'درآمد ناشی از فروش'!Q16</f>
        <v>11043056623</v>
      </c>
      <c r="M14" s="12"/>
      <c r="N14" s="29">
        <f>'درآمد ناشی از تغییر قیمت اوراق'!Q9</f>
        <v>4305562326</v>
      </c>
      <c r="O14" s="12"/>
      <c r="P14" s="18">
        <f t="shared" si="1"/>
        <v>15348618949</v>
      </c>
      <c r="Q14" s="12"/>
      <c r="R14" s="19">
        <v>21.125799438325643</v>
      </c>
      <c r="T14" s="49"/>
      <c r="U14" s="49"/>
    </row>
    <row r="15" spans="1:21" ht="24.75" customHeight="1">
      <c r="A15" s="97" t="s">
        <v>142</v>
      </c>
      <c r="B15" s="97"/>
      <c r="C15" s="12"/>
      <c r="D15" s="18">
        <f>'درآمد ناشی از فروش'!I10</f>
        <v>7950299</v>
      </c>
      <c r="E15" s="12"/>
      <c r="F15" s="18">
        <f>'درآمد ناشی از تغییر قیمت اوراق'!I12</f>
        <v>25063636</v>
      </c>
      <c r="G15" s="12"/>
      <c r="H15" s="18">
        <f t="shared" si="0"/>
        <v>33013935</v>
      </c>
      <c r="I15" s="12"/>
      <c r="J15" s="19">
        <v>4.5440294778140905E-2</v>
      </c>
      <c r="K15" s="12"/>
      <c r="L15" s="18">
        <f>'درآمد ناشی از فروش'!Q10</f>
        <v>7950299</v>
      </c>
      <c r="M15" s="12"/>
      <c r="N15" s="18">
        <f>'درآمد ناشی از تغییر قیمت اوراق'!Q12</f>
        <v>25063636</v>
      </c>
      <c r="O15" s="12"/>
      <c r="P15" s="18">
        <f t="shared" si="1"/>
        <v>33013935</v>
      </c>
      <c r="Q15" s="12"/>
      <c r="R15" s="19">
        <v>4.5440294778140905E-2</v>
      </c>
      <c r="T15" s="49"/>
      <c r="U15" s="49"/>
    </row>
    <row r="16" spans="1:21" ht="24" customHeight="1">
      <c r="A16" s="97" t="s">
        <v>145</v>
      </c>
      <c r="B16" s="97"/>
      <c r="C16" s="12"/>
      <c r="D16" s="18">
        <f>'درآمد ناشی از فروش'!I13</f>
        <v>1208284</v>
      </c>
      <c r="E16" s="12"/>
      <c r="F16" s="29">
        <f>'درآمد ناشی از تغییر قیمت اوراق'!I15</f>
        <v>708939075</v>
      </c>
      <c r="G16" s="12"/>
      <c r="H16" s="29">
        <f t="shared" si="0"/>
        <v>710147359</v>
      </c>
      <c r="I16" s="12"/>
      <c r="J16" s="19">
        <v>0.97744498887752262</v>
      </c>
      <c r="K16" s="12"/>
      <c r="L16" s="18">
        <f>'درآمد ناشی از فروش'!Q13</f>
        <v>1208284</v>
      </c>
      <c r="M16" s="12"/>
      <c r="N16" s="18">
        <f>'درآمد ناشی از تغییر قیمت اوراق'!Q15</f>
        <v>708939075</v>
      </c>
      <c r="O16" s="12"/>
      <c r="P16" s="18">
        <f t="shared" si="1"/>
        <v>710147359</v>
      </c>
      <c r="Q16" s="12"/>
      <c r="R16" s="19">
        <v>0.97744498887752262</v>
      </c>
      <c r="T16" s="49"/>
      <c r="U16" s="49"/>
    </row>
    <row r="17" spans="1:21" ht="24.75" customHeight="1" thickBot="1">
      <c r="A17" s="91" t="s">
        <v>14</v>
      </c>
      <c r="B17" s="91"/>
      <c r="C17" s="12"/>
      <c r="D17" s="31">
        <f>SUM(D9:D16)</f>
        <v>31360898527</v>
      </c>
      <c r="E17" s="12"/>
      <c r="F17" s="31">
        <f>SUM(F9:F16)</f>
        <v>13326657703</v>
      </c>
      <c r="G17" s="29"/>
      <c r="H17" s="31">
        <f>SUM(H9:H16)</f>
        <v>44687556230</v>
      </c>
      <c r="I17" s="12"/>
      <c r="J17" s="78">
        <f>SUM(J9:J16)</f>
        <v>61.507836857555667</v>
      </c>
      <c r="K17" s="12"/>
      <c r="L17" s="21">
        <f>SUM(L9:L16)</f>
        <v>31360898527</v>
      </c>
      <c r="M17" s="12"/>
      <c r="N17" s="31">
        <f>SUM(N9:N16)</f>
        <v>13326657703</v>
      </c>
      <c r="O17" s="12"/>
      <c r="P17" s="21">
        <f>SUM(P9:P16)</f>
        <v>44687556230</v>
      </c>
      <c r="Q17" s="12"/>
      <c r="R17" s="22">
        <f>SUM(R9:R16)</f>
        <v>61.507836857555667</v>
      </c>
      <c r="T17" s="49"/>
      <c r="U17" s="49"/>
    </row>
    <row r="18" spans="1:21" ht="13.5" thickTop="1">
      <c r="F18" s="27"/>
      <c r="L18" s="26"/>
      <c r="N18" s="27"/>
      <c r="U18" s="26"/>
    </row>
    <row r="19" spans="1:21">
      <c r="L19" s="26"/>
    </row>
    <row r="20" spans="1:21">
      <c r="F20" s="27"/>
    </row>
    <row r="21" spans="1:21">
      <c r="F21" s="27"/>
    </row>
  </sheetData>
  <mergeCells count="18">
    <mergeCell ref="A10:B10"/>
    <mergeCell ref="A1:R1"/>
    <mergeCell ref="A2:R2"/>
    <mergeCell ref="A3:R3"/>
    <mergeCell ref="A5:R5"/>
    <mergeCell ref="A7:B8"/>
    <mergeCell ref="H7:J7"/>
    <mergeCell ref="P7:R7"/>
    <mergeCell ref="A9:B9"/>
    <mergeCell ref="D6:J6"/>
    <mergeCell ref="L6:R6"/>
    <mergeCell ref="A16:B16"/>
    <mergeCell ref="A17:B17"/>
    <mergeCell ref="A15:B15"/>
    <mergeCell ref="A11:B11"/>
    <mergeCell ref="A12:B12"/>
    <mergeCell ref="A13:B13"/>
    <mergeCell ref="A14:B14"/>
  </mergeCells>
  <pageMargins left="0.39" right="0.39" top="0.39" bottom="0.39" header="0" footer="0"/>
  <pageSetup scale="8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N25"/>
  <sheetViews>
    <sheetView rightToLeft="1" view="pageBreakPreview" zoomScaleNormal="100" zoomScaleSheetLayoutView="100" workbookViewId="0">
      <selection activeCell="A23" sqref="A23"/>
    </sheetView>
  </sheetViews>
  <sheetFormatPr defaultRowHeight="12.75"/>
  <cols>
    <col min="1" max="1" width="34.140625" bestFit="1" customWidth="1"/>
    <col min="2" max="2" width="23.42578125" bestFit="1" customWidth="1"/>
    <col min="3" max="3" width="1.28515625" customWidth="1"/>
    <col min="4" max="4" width="19.42578125" customWidth="1"/>
    <col min="5" max="5" width="1.28515625" customWidth="1"/>
    <col min="6" max="6" width="16.5703125" customWidth="1"/>
    <col min="7" max="7" width="1.28515625" customWidth="1"/>
    <col min="8" max="8" width="19.42578125" customWidth="1"/>
    <col min="9" max="9" width="1.28515625" customWidth="1"/>
    <col min="10" max="10" width="15.5703125" customWidth="1"/>
    <col min="11" max="11" width="0.28515625" customWidth="1"/>
    <col min="27" max="27" width="11.5703125" customWidth="1"/>
  </cols>
  <sheetData>
    <row r="1" spans="1:14" ht="29.1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4" ht="21.75" customHeight="1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</row>
    <row r="3" spans="1:14" ht="21.75" customHeight="1">
      <c r="A3" s="84" t="s">
        <v>150</v>
      </c>
      <c r="B3" s="84"/>
      <c r="C3" s="84"/>
      <c r="D3" s="84"/>
      <c r="E3" s="84"/>
      <c r="F3" s="84"/>
      <c r="G3" s="84"/>
      <c r="H3" s="84"/>
      <c r="I3" s="84"/>
      <c r="J3" s="84"/>
    </row>
    <row r="4" spans="1:14" ht="14.45" customHeight="1"/>
    <row r="5" spans="1:14" ht="32.25" customHeight="1">
      <c r="A5" s="94" t="s">
        <v>100</v>
      </c>
      <c r="B5" s="94"/>
      <c r="C5" s="94"/>
      <c r="D5" s="94"/>
      <c r="E5" s="94"/>
      <c r="F5" s="94"/>
      <c r="G5" s="94"/>
      <c r="H5" s="94"/>
      <c r="I5" s="94"/>
      <c r="J5" s="94"/>
    </row>
    <row r="6" spans="1:14" ht="24.75" customHeight="1">
      <c r="A6" s="12"/>
      <c r="B6" s="12"/>
      <c r="C6" s="12"/>
      <c r="D6" s="90" t="s">
        <v>152</v>
      </c>
      <c r="E6" s="90"/>
      <c r="F6" s="90"/>
      <c r="G6" s="12"/>
      <c r="H6" s="90" t="s">
        <v>154</v>
      </c>
      <c r="I6" s="90"/>
      <c r="J6" s="90"/>
    </row>
    <row r="7" spans="1:14" ht="40.5" customHeight="1">
      <c r="A7" s="87" t="s">
        <v>44</v>
      </c>
      <c r="B7" s="87"/>
      <c r="C7" s="12"/>
      <c r="D7" s="5" t="s">
        <v>45</v>
      </c>
      <c r="E7" s="13"/>
      <c r="F7" s="5" t="s">
        <v>46</v>
      </c>
      <c r="G7" s="12"/>
      <c r="H7" s="5" t="s">
        <v>45</v>
      </c>
      <c r="I7" s="13"/>
      <c r="J7" s="5" t="s">
        <v>46</v>
      </c>
    </row>
    <row r="8" spans="1:14" ht="24.75" customHeight="1">
      <c r="A8" s="14" t="s">
        <v>24</v>
      </c>
      <c r="B8" s="14" t="s">
        <v>126</v>
      </c>
      <c r="C8" s="12"/>
      <c r="D8" s="15">
        <v>8205</v>
      </c>
      <c r="E8" s="12"/>
      <c r="F8" s="16" t="s">
        <v>99</v>
      </c>
      <c r="G8" s="12"/>
      <c r="H8" s="15">
        <v>8205</v>
      </c>
      <c r="I8" s="12"/>
      <c r="J8" s="16" t="s">
        <v>99</v>
      </c>
      <c r="M8" s="26"/>
      <c r="N8" s="26"/>
    </row>
    <row r="9" spans="1:14" ht="24.75" customHeight="1">
      <c r="A9" s="17" t="s">
        <v>25</v>
      </c>
      <c r="B9" s="17" t="s">
        <v>65</v>
      </c>
      <c r="C9" s="12"/>
      <c r="D9" s="18">
        <v>12007</v>
      </c>
      <c r="E9" s="12"/>
      <c r="F9" s="19" t="s">
        <v>99</v>
      </c>
      <c r="G9" s="12"/>
      <c r="H9" s="18">
        <v>12007</v>
      </c>
      <c r="I9" s="12"/>
      <c r="J9" s="19" t="s">
        <v>99</v>
      </c>
      <c r="M9" s="26"/>
      <c r="N9" s="26"/>
    </row>
    <row r="10" spans="1:14" ht="24.75" customHeight="1">
      <c r="A10" s="17" t="s">
        <v>25</v>
      </c>
      <c r="B10" s="17" t="s">
        <v>66</v>
      </c>
      <c r="C10" s="12"/>
      <c r="D10" s="18">
        <v>26101</v>
      </c>
      <c r="E10" s="12"/>
      <c r="F10" s="19" t="s">
        <v>99</v>
      </c>
      <c r="G10" s="12"/>
      <c r="H10" s="18">
        <v>26101</v>
      </c>
      <c r="I10" s="12"/>
      <c r="J10" s="19" t="s">
        <v>99</v>
      </c>
      <c r="M10" s="26"/>
      <c r="N10" s="26"/>
    </row>
    <row r="11" spans="1:14" ht="24.75" customHeight="1">
      <c r="A11" s="17" t="s">
        <v>25</v>
      </c>
      <c r="B11" s="17" t="s">
        <v>67</v>
      </c>
      <c r="C11" s="12"/>
      <c r="D11" s="18">
        <v>9491</v>
      </c>
      <c r="E11" s="12"/>
      <c r="F11" s="19" t="s">
        <v>99</v>
      </c>
      <c r="G11" s="12"/>
      <c r="H11" s="18">
        <v>9491</v>
      </c>
      <c r="I11" s="12"/>
      <c r="J11" s="19" t="s">
        <v>99</v>
      </c>
      <c r="M11" s="26"/>
      <c r="N11" s="26"/>
    </row>
    <row r="12" spans="1:14" ht="24.75" customHeight="1">
      <c r="A12" s="17" t="s">
        <v>25</v>
      </c>
      <c r="B12" s="17" t="s">
        <v>68</v>
      </c>
      <c r="C12" s="12"/>
      <c r="D12" s="18">
        <v>57403</v>
      </c>
      <c r="E12" s="12"/>
      <c r="F12" s="19" t="s">
        <v>99</v>
      </c>
      <c r="G12" s="12"/>
      <c r="H12" s="18">
        <v>57403</v>
      </c>
      <c r="I12" s="12"/>
      <c r="J12" s="19" t="s">
        <v>99</v>
      </c>
      <c r="M12" s="26"/>
      <c r="N12" s="26"/>
    </row>
    <row r="13" spans="1:14" ht="24.75" customHeight="1">
      <c r="A13" s="17" t="s">
        <v>26</v>
      </c>
      <c r="B13" s="17" t="s">
        <v>72</v>
      </c>
      <c r="C13" s="12"/>
      <c r="D13" s="18">
        <v>38641</v>
      </c>
      <c r="E13" s="12"/>
      <c r="F13" s="19" t="s">
        <v>99</v>
      </c>
      <c r="G13" s="12"/>
      <c r="H13" s="18">
        <v>38641</v>
      </c>
      <c r="I13" s="12"/>
      <c r="J13" s="19" t="s">
        <v>99</v>
      </c>
      <c r="M13" s="26"/>
      <c r="N13" s="26"/>
    </row>
    <row r="14" spans="1:14" ht="24.75" customHeight="1">
      <c r="A14" s="17" t="s">
        <v>24</v>
      </c>
      <c r="B14" s="17" t="s">
        <v>127</v>
      </c>
      <c r="C14" s="12"/>
      <c r="D14" s="18">
        <v>26922</v>
      </c>
      <c r="E14" s="12"/>
      <c r="F14" s="19" t="s">
        <v>99</v>
      </c>
      <c r="G14" s="12"/>
      <c r="H14" s="18">
        <v>26922</v>
      </c>
      <c r="I14" s="12"/>
      <c r="J14" s="19" t="s">
        <v>99</v>
      </c>
      <c r="M14" s="26"/>
      <c r="N14" s="26"/>
    </row>
    <row r="15" spans="1:14" ht="24.75" customHeight="1">
      <c r="A15" s="17" t="s">
        <v>27</v>
      </c>
      <c r="B15" s="17" t="s">
        <v>128</v>
      </c>
      <c r="C15" s="12"/>
      <c r="D15" s="18">
        <v>483719160</v>
      </c>
      <c r="E15" s="12"/>
      <c r="F15" s="19" t="s">
        <v>99</v>
      </c>
      <c r="G15" s="12"/>
      <c r="H15" s="18">
        <v>483719160</v>
      </c>
      <c r="I15" s="12"/>
      <c r="J15" s="19" t="s">
        <v>99</v>
      </c>
      <c r="M15" s="26"/>
      <c r="N15" s="26"/>
    </row>
    <row r="16" spans="1:14" ht="24.75" customHeight="1">
      <c r="A16" s="17" t="s">
        <v>25</v>
      </c>
      <c r="B16" s="17" t="s">
        <v>129</v>
      </c>
      <c r="C16" s="12"/>
      <c r="D16" s="18">
        <v>4343</v>
      </c>
      <c r="E16" s="12"/>
      <c r="F16" s="19" t="s">
        <v>99</v>
      </c>
      <c r="G16" s="12"/>
      <c r="H16" s="18">
        <v>4343</v>
      </c>
      <c r="I16" s="12"/>
      <c r="J16" s="19" t="s">
        <v>99</v>
      </c>
      <c r="M16" s="26"/>
      <c r="N16" s="26"/>
    </row>
    <row r="17" spans="1:14" ht="24.75" customHeight="1">
      <c r="A17" s="17" t="s">
        <v>25</v>
      </c>
      <c r="B17" s="17" t="s">
        <v>130</v>
      </c>
      <c r="C17" s="12"/>
      <c r="D17" s="18">
        <v>4148</v>
      </c>
      <c r="E17" s="12"/>
      <c r="F17" s="19" t="s">
        <v>99</v>
      </c>
      <c r="G17" s="12"/>
      <c r="H17" s="18">
        <v>4148</v>
      </c>
      <c r="I17" s="12"/>
      <c r="J17" s="19" t="s">
        <v>99</v>
      </c>
      <c r="M17" s="26"/>
      <c r="N17" s="26"/>
    </row>
    <row r="18" spans="1:14" ht="24.75" customHeight="1">
      <c r="A18" s="17" t="s">
        <v>25</v>
      </c>
      <c r="B18" s="17" t="s">
        <v>131</v>
      </c>
      <c r="C18" s="12"/>
      <c r="D18" s="18">
        <v>14106</v>
      </c>
      <c r="E18" s="12"/>
      <c r="F18" s="19" t="s">
        <v>99</v>
      </c>
      <c r="G18" s="12"/>
      <c r="H18" s="18">
        <v>14106</v>
      </c>
      <c r="I18" s="12"/>
      <c r="J18" s="19" t="s">
        <v>99</v>
      </c>
      <c r="M18" s="26"/>
      <c r="N18" s="26"/>
    </row>
    <row r="19" spans="1:14" ht="24.75" customHeight="1">
      <c r="A19" s="17" t="s">
        <v>28</v>
      </c>
      <c r="B19" s="17" t="s">
        <v>132</v>
      </c>
      <c r="C19" s="12"/>
      <c r="D19" s="18">
        <v>45949504</v>
      </c>
      <c r="E19" s="12"/>
      <c r="F19" s="19" t="s">
        <v>99</v>
      </c>
      <c r="G19" s="12"/>
      <c r="H19" s="18">
        <v>45949504</v>
      </c>
      <c r="I19" s="12"/>
      <c r="J19" s="19" t="s">
        <v>99</v>
      </c>
      <c r="M19" s="26"/>
      <c r="N19" s="26"/>
    </row>
    <row r="20" spans="1:14" ht="24.75" customHeight="1">
      <c r="A20" s="17" t="s">
        <v>29</v>
      </c>
      <c r="B20" s="17" t="s">
        <v>94</v>
      </c>
      <c r="C20" s="12"/>
      <c r="D20" s="18">
        <v>557</v>
      </c>
      <c r="E20" s="12"/>
      <c r="F20" s="19"/>
      <c r="G20" s="12"/>
      <c r="H20" s="18">
        <v>557</v>
      </c>
      <c r="I20" s="12"/>
      <c r="J20" s="19"/>
      <c r="M20" s="26"/>
      <c r="N20" s="26"/>
    </row>
    <row r="21" spans="1:14" ht="24.75" customHeight="1" thickBot="1">
      <c r="A21" s="91" t="s">
        <v>14</v>
      </c>
      <c r="B21" s="91"/>
      <c r="C21" s="12"/>
      <c r="D21" s="21">
        <f>SUM(D8:D20)</f>
        <v>529870588</v>
      </c>
      <c r="E21" s="12"/>
      <c r="F21" s="21" t="s">
        <v>99</v>
      </c>
      <c r="G21" s="12"/>
      <c r="H21" s="21">
        <f>SUM(H8:H20)</f>
        <v>529870588</v>
      </c>
      <c r="I21" s="12"/>
      <c r="J21" s="21" t="s">
        <v>99</v>
      </c>
      <c r="M21" s="26"/>
      <c r="N21" s="26"/>
    </row>
    <row r="22" spans="1:14" ht="13.5" thickTop="1"/>
    <row r="24" spans="1:14">
      <c r="H24" s="26"/>
    </row>
    <row r="25" spans="1:14">
      <c r="D25" s="26"/>
    </row>
  </sheetData>
  <mergeCells count="8">
    <mergeCell ref="A21:B21"/>
    <mergeCell ref="A7:B7"/>
    <mergeCell ref="A1:J1"/>
    <mergeCell ref="A2:J2"/>
    <mergeCell ref="A3:J3"/>
    <mergeCell ref="A5:J5"/>
    <mergeCell ref="D6:F6"/>
    <mergeCell ref="H6:J6"/>
  </mergeCells>
  <pageMargins left="0.39" right="0.39" top="0.39" bottom="0.39" header="0" footer="0"/>
  <pageSetup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  <pageSetUpPr fitToPage="1"/>
  </sheetPr>
  <dimension ref="A1:F17"/>
  <sheetViews>
    <sheetView rightToLeft="1" view="pageBreakPreview" zoomScaleNormal="100" zoomScaleSheetLayoutView="100" workbookViewId="0">
      <selection activeCell="A14" sqref="A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27" max="27" width="11.5703125" customWidth="1"/>
  </cols>
  <sheetData>
    <row r="1" spans="1:6" ht="29.1" customHeight="1">
      <c r="A1" s="84" t="s">
        <v>0</v>
      </c>
      <c r="B1" s="84"/>
      <c r="C1" s="84"/>
      <c r="D1" s="84"/>
      <c r="E1" s="84"/>
      <c r="F1" s="84"/>
    </row>
    <row r="2" spans="1:6" ht="21.75" customHeight="1">
      <c r="A2" s="84" t="s">
        <v>30</v>
      </c>
      <c r="B2" s="84"/>
      <c r="C2" s="84"/>
      <c r="D2" s="84"/>
      <c r="E2" s="84"/>
      <c r="F2" s="84"/>
    </row>
    <row r="3" spans="1:6" ht="21.75" customHeight="1">
      <c r="A3" s="84" t="s">
        <v>150</v>
      </c>
      <c r="B3" s="84"/>
      <c r="C3" s="84"/>
      <c r="D3" s="84"/>
      <c r="E3" s="84"/>
      <c r="F3" s="84"/>
    </row>
    <row r="4" spans="1:6" ht="14.45" customHeight="1"/>
    <row r="5" spans="1:6" ht="29.1" customHeight="1">
      <c r="A5" s="94" t="s">
        <v>101</v>
      </c>
      <c r="B5" s="94"/>
      <c r="C5" s="94"/>
      <c r="D5" s="94"/>
      <c r="E5" s="94"/>
      <c r="F5" s="94"/>
    </row>
    <row r="6" spans="1:6" ht="24.75" customHeight="1">
      <c r="D6" s="24" t="s">
        <v>152</v>
      </c>
      <c r="F6" s="24" t="s">
        <v>151</v>
      </c>
    </row>
    <row r="7" spans="1:6" ht="24.75" customHeight="1">
      <c r="A7" s="87" t="s">
        <v>39</v>
      </c>
      <c r="B7" s="87"/>
      <c r="D7" s="3" t="s">
        <v>21</v>
      </c>
      <c r="F7" s="3" t="s">
        <v>21</v>
      </c>
    </row>
    <row r="8" spans="1:6" ht="24.75" customHeight="1">
      <c r="A8" s="99" t="s">
        <v>39</v>
      </c>
      <c r="B8" s="99"/>
      <c r="D8" s="15">
        <v>0</v>
      </c>
      <c r="E8" s="12"/>
      <c r="F8" s="15">
        <v>0</v>
      </c>
    </row>
    <row r="9" spans="1:6" ht="24.75" customHeight="1">
      <c r="A9" s="97" t="s">
        <v>47</v>
      </c>
      <c r="B9" s="97"/>
      <c r="D9" s="18">
        <v>1026349</v>
      </c>
      <c r="E9" s="12"/>
      <c r="F9" s="18">
        <v>1026349</v>
      </c>
    </row>
    <row r="10" spans="1:6" ht="24.75" customHeight="1">
      <c r="A10" s="97" t="s">
        <v>48</v>
      </c>
      <c r="B10" s="97"/>
      <c r="D10" s="20">
        <v>0</v>
      </c>
      <c r="E10" s="12"/>
      <c r="F10" s="20">
        <v>0</v>
      </c>
    </row>
    <row r="11" spans="1:6" ht="24.75" customHeight="1">
      <c r="A11" s="91" t="s">
        <v>14</v>
      </c>
      <c r="B11" s="91"/>
      <c r="D11" s="21">
        <f>SUM(D8:D10)</f>
        <v>1026349</v>
      </c>
      <c r="E11" s="12"/>
      <c r="F11" s="21">
        <f>SUM(F8:F10)</f>
        <v>1026349</v>
      </c>
    </row>
    <row r="15" spans="1:6">
      <c r="F15" s="38"/>
    </row>
    <row r="17" spans="6:6">
      <c r="F17" s="2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Ayda Azimi</cp:lastModifiedBy>
  <cp:lastPrinted>2025-09-30T08:37:19Z</cp:lastPrinted>
  <dcterms:created xsi:type="dcterms:W3CDTF">2025-07-23T11:35:20Z</dcterms:created>
  <dcterms:modified xsi:type="dcterms:W3CDTF">2025-10-28T13:07:15Z</dcterms:modified>
</cp:coreProperties>
</file>