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4\"/>
    </mc:Choice>
  </mc:AlternateContent>
  <xr:revisionPtr revIDLastSave="0" documentId="13_ncr:1_{202FD2BF-BC37-461B-835C-944BA88595A4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</sheets>
  <definedNames>
    <definedName name="_xlnm.Print_Area" localSheetId="0">جلد!$A$1:$C$25</definedName>
    <definedName name="_xlnm.Print_Area" localSheetId="7">'درآمد سپرده بانکی'!$A$1:$K$23</definedName>
    <definedName name="_xlnm.Print_Area" localSheetId="5">'درآمد سرمایه گذاری در سهام'!$A$1:$R$12</definedName>
    <definedName name="_xlnm.Print_Area" localSheetId="6">'درآمد سرمایه گذاری در صندوق'!$A$1:$S$20</definedName>
    <definedName name="_xlnm.Print_Area" localSheetId="11">'درآمد ناشی از تغییر قیمت اوراق'!$A$1:$R$18</definedName>
    <definedName name="_xlnm.Print_Area" localSheetId="10">'درآمد ناشی از فروش'!$A$1:$R$19</definedName>
    <definedName name="_xlnm.Print_Area" localSheetId="4">درآمدها!$A$1:$H$12</definedName>
    <definedName name="_xlnm.Print_Area" localSheetId="8">'سایر درآمدها'!$A$1:$G$12</definedName>
    <definedName name="_xlnm.Print_Area" localSheetId="3">سپرده!$A$1:$M$14</definedName>
    <definedName name="_xlnm.Print_Area" localSheetId="1">سهام!$A$1:$AB$12</definedName>
    <definedName name="_xlnm.Print_Area" localSheetId="9">'سود سپرده بانکی'!$A$1:$R$23</definedName>
    <definedName name="_xlnm.Print_Area" localSheetId="2">'واحدهای صندوق'!$A$1:$Z$19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L13" i="7"/>
  <c r="J13" i="7"/>
  <c r="H13" i="7"/>
  <c r="F13" i="7"/>
  <c r="D13" i="7"/>
  <c r="I22" i="18"/>
  <c r="Q22" i="18"/>
  <c r="G22" i="18"/>
  <c r="O22" i="18"/>
  <c r="K21" i="18"/>
  <c r="M22" i="18"/>
  <c r="D22" i="13"/>
  <c r="H22" i="13"/>
  <c r="R19" i="10"/>
  <c r="J19" i="10"/>
  <c r="Q16" i="21"/>
  <c r="N18" i="10" s="1"/>
  <c r="P18" i="10" s="1"/>
  <c r="O17" i="21"/>
  <c r="M17" i="21"/>
  <c r="K17" i="21"/>
  <c r="I16" i="21"/>
  <c r="F18" i="10" s="1"/>
  <c r="H18" i="10" s="1"/>
  <c r="G17" i="21"/>
  <c r="E17" i="21"/>
  <c r="C17" i="21"/>
  <c r="D17" i="10"/>
  <c r="H17" i="10" s="1"/>
  <c r="O18" i="19"/>
  <c r="M18" i="19"/>
  <c r="K18" i="19"/>
  <c r="G18" i="19"/>
  <c r="E18" i="19"/>
  <c r="C18" i="19"/>
  <c r="Q17" i="19"/>
  <c r="L17" i="10" s="1"/>
  <c r="P17" i="10" s="1"/>
  <c r="I17" i="19"/>
  <c r="I16" i="19"/>
  <c r="D14" i="10" s="1"/>
  <c r="X18" i="4"/>
  <c r="AA11" i="2"/>
  <c r="P18" i="4"/>
  <c r="N18" i="4"/>
  <c r="L18" i="4"/>
  <c r="J18" i="4"/>
  <c r="Z18" i="4"/>
  <c r="V18" i="4"/>
  <c r="R18" i="4"/>
  <c r="H18" i="4"/>
  <c r="F18" i="4"/>
  <c r="D18" i="4"/>
  <c r="F11" i="14"/>
  <c r="D11" i="14"/>
  <c r="J11" i="8"/>
  <c r="Y11" i="2"/>
  <c r="W11" i="2"/>
  <c r="S11" i="2"/>
  <c r="Q11" i="2"/>
  <c r="O11" i="2"/>
  <c r="M11" i="2"/>
  <c r="K11" i="2"/>
  <c r="I11" i="2"/>
  <c r="G11" i="2"/>
  <c r="E11" i="2"/>
  <c r="Q8" i="21"/>
  <c r="N9" i="10" s="1"/>
  <c r="I9" i="21"/>
  <c r="F14" i="10" s="1"/>
  <c r="I8" i="21"/>
  <c r="F9" i="10" s="1"/>
  <c r="Q13" i="19"/>
  <c r="L16" i="10" s="1"/>
  <c r="I13" i="19" l="1"/>
  <c r="D16" i="10" s="1"/>
  <c r="Q9" i="18"/>
  <c r="Q10" i="18"/>
  <c r="Q11" i="18"/>
  <c r="Q12" i="18"/>
  <c r="Q13" i="18"/>
  <c r="Q14" i="18"/>
  <c r="Q15" i="18"/>
  <c r="Q16" i="18"/>
  <c r="Q17" i="18"/>
  <c r="Q18" i="18"/>
  <c r="Q19" i="18"/>
  <c r="Q20" i="18"/>
  <c r="Q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8" i="18"/>
  <c r="I8" i="19"/>
  <c r="Q9" i="21"/>
  <c r="Q10" i="21"/>
  <c r="N12" i="10" s="1"/>
  <c r="Q11" i="21"/>
  <c r="N10" i="9" s="1"/>
  <c r="R10" i="9" s="1"/>
  <c r="Q12" i="21"/>
  <c r="N11" i="10" s="1"/>
  <c r="Q13" i="21"/>
  <c r="N16" i="10" s="1"/>
  <c r="Q14" i="21"/>
  <c r="N9" i="9" s="1"/>
  <c r="Q15" i="21"/>
  <c r="N13" i="10" s="1"/>
  <c r="I10" i="21"/>
  <c r="F12" i="10" s="1"/>
  <c r="I11" i="21"/>
  <c r="F10" i="9" s="1"/>
  <c r="J10" i="9" s="1"/>
  <c r="I12" i="21"/>
  <c r="F11" i="10" s="1"/>
  <c r="F19" i="10" s="1"/>
  <c r="I13" i="21"/>
  <c r="F16" i="10" s="1"/>
  <c r="I14" i="21"/>
  <c r="F9" i="9" s="1"/>
  <c r="I15" i="21"/>
  <c r="F13" i="10" s="1"/>
  <c r="Q8" i="19"/>
  <c r="I9" i="19"/>
  <c r="I10" i="19"/>
  <c r="D15" i="10" s="1"/>
  <c r="I11" i="19"/>
  <c r="D10" i="10" s="1"/>
  <c r="I12" i="19"/>
  <c r="D11" i="10" s="1"/>
  <c r="I14" i="19"/>
  <c r="D12" i="10" s="1"/>
  <c r="I15" i="19"/>
  <c r="D13" i="10" s="1"/>
  <c r="Q9" i="19"/>
  <c r="Q10" i="19"/>
  <c r="L15" i="10" s="1"/>
  <c r="Q11" i="19"/>
  <c r="L10" i="10" s="1"/>
  <c r="Q12" i="19"/>
  <c r="L11" i="10" s="1"/>
  <c r="Q14" i="19"/>
  <c r="L12" i="10" s="1"/>
  <c r="Q15" i="19"/>
  <c r="L13" i="10" s="1"/>
  <c r="Q16" i="19"/>
  <c r="L14" i="10" s="1"/>
  <c r="F9" i="8"/>
  <c r="K22" i="18" l="1"/>
  <c r="L9" i="9"/>
  <c r="R9" i="9" s="1"/>
  <c r="R11" i="9" s="1"/>
  <c r="D11" i="9"/>
  <c r="D9" i="9"/>
  <c r="J9" i="9" s="1"/>
  <c r="L9" i="10"/>
  <c r="L19" i="10" s="1"/>
  <c r="Q18" i="19"/>
  <c r="N14" i="10"/>
  <c r="N19" i="10" s="1"/>
  <c r="Q17" i="21"/>
  <c r="I17" i="21"/>
  <c r="D9" i="10"/>
  <c r="I18" i="19"/>
  <c r="N11" i="9"/>
  <c r="F11" i="9"/>
  <c r="D19" i="10" l="1"/>
  <c r="H9" i="10"/>
  <c r="L11" i="9"/>
  <c r="J11" i="9"/>
  <c r="P9" i="10"/>
  <c r="H11" i="9"/>
  <c r="P11" i="9"/>
  <c r="F7" i="8" l="1"/>
  <c r="P16" i="10" l="1"/>
  <c r="P15" i="10"/>
  <c r="H15" i="10"/>
  <c r="P14" i="10" l="1"/>
  <c r="H11" i="10"/>
  <c r="P12" i="10"/>
  <c r="H14" i="10"/>
  <c r="H13" i="10"/>
  <c r="P13" i="10"/>
  <c r="H16" i="10"/>
  <c r="H10" i="10"/>
  <c r="H12" i="10"/>
  <c r="P10" i="10"/>
  <c r="P11" i="10"/>
  <c r="P19" i="10" l="1"/>
  <c r="H19" i="10"/>
  <c r="F8" i="8"/>
  <c r="H7" i="8" s="1"/>
  <c r="H9" i="8" l="1"/>
  <c r="H10" i="8"/>
  <c r="H8" i="8"/>
  <c r="H11" i="8" l="1"/>
</calcChain>
</file>

<file path=xl/sharedStrings.xml><?xml version="1.0" encoding="utf-8"?>
<sst xmlns="http://schemas.openxmlformats.org/spreadsheetml/2006/main" count="338" uniqueCount="137">
  <si>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</si>
  <si>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</si>
  <si>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</si>
  <si>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</si>
  <si>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</si>
  <si>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</si>
  <si>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</si>
  <si>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</si>
  <si>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</si>
  <si>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</si>
  <si>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</si>
  <si>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</si>
  <si>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</si>
  <si>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</si>
  <si>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</si>
  <si>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</si>
  <si>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</si>
  <si>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</si>
  <si>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</si>
  <si>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</si>
  <si>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</si>
  <si>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</si>
  <si>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</si>
  <si>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</si>
  <si>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</si>
  <si>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</si>
  <si>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</si>
  <si>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</si>
  <si>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سپرده کوتاه مدت بانک گردشگری نیاوران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</si>
  <si>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</si>
  <si>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</si>
  <si>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</si>
  <si>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</si>
  <si>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</si>
  <si>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</si>
  <si>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</si>
  <si>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</si>
  <si>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</si>
  <si>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</si>
  <si>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</si>
  <si>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</si>
  <si>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</si>
  <si>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</si>
  <si>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</si>
  <si>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</si>
  <si>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</si>
  <si>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</si>
  <si>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</si>
  <si>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</si>
  <si>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</si>
  <si>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</si>
  <si>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</si>
  <si>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</si>
  <si>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</si>
  <si>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</si>
  <si>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</si>
  <si>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</si>
  <si>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</si>
  <si>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</si>
  <si>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</si>
  <si>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</si>
  <si>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</si>
  <si>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</si>
  <si>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</si>
  <si>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</si>
  <si>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</si>
  <si>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>700-1004371668</t>
  </si>
  <si>
    <t>مشخصات حساب بانکی</t>
  </si>
  <si>
    <t>2-درآمد حاصل از سرمایه گذاری ها</t>
  </si>
  <si>
    <t>02-35473499008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</si>
  <si>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</si>
  <si>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</si>
  <si>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</si>
  <si>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</si>
  <si>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</si>
  <si>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</si>
  <si>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</si>
  <si>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</si>
  <si>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</si>
  <si>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</si>
  <si>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</si>
  <si>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</si>
  <si>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</si>
  <si>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</si>
  <si>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</si>
  <si>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</si>
  <si>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</si>
  <si>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</si>
  <si>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</si>
  <si>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</si>
  <si>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نیایش101310810707076960</t>
  </si>
  <si>
    <t>سپرده کوتاه مدت بانک گردشگری نیاوران 146.9967.1600503.1</t>
  </si>
  <si>
    <t>تاریخ دریافت سود</t>
  </si>
  <si>
    <t>تاریخ سررسید</t>
  </si>
  <si>
    <t>28ام</t>
  </si>
  <si>
    <t>ندارد</t>
  </si>
  <si>
    <t>30ام</t>
  </si>
  <si>
    <t>1ام</t>
  </si>
  <si>
    <t>5ام</t>
  </si>
  <si>
    <t>1406/10/05</t>
  </si>
  <si>
    <t>23ام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</si>
  <si>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</si>
  <si>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</si>
  <si>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</si>
  <si>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</si>
  <si>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</si>
  <si>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</si>
  <si>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146.9967.1600503.1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</si>
  <si>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</si>
  <si>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</si>
  <si>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</si>
  <si>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</si>
  <si>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</si>
  <si>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</si>
  <si>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21ام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</si>
  <si>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</si>
  <si>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</si>
  <si>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</si>
  <si>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</si>
  <si>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</si>
  <si>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</si>
  <si>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</si>
  <si>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</si>
  <si>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</si>
  <si>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1404/07/30</t>
  </si>
  <si>
    <t>سپرده کوتاه مدت بانک ملی بورس اوراق بهادار 0235473499008</t>
  </si>
  <si>
    <t>برای ماه منتهی به 1404/08/30</t>
  </si>
  <si>
    <t>1404/08/30</t>
  </si>
  <si>
    <t>طی آبان ماه</t>
  </si>
  <si>
    <t>از ابتدای سال مالی تا پایان آبان ماه</t>
  </si>
  <si>
    <t xml:space="preserve">از ابتدای سال مالی تا پایان آبان ماه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</si>
  <si>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</si>
  <si>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</si>
  <si>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</si>
  <si>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</si>
  <si>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 xml:space="preserve"> 10-1310810707077404</t>
  </si>
  <si>
    <t>سپرده کوتاه مدت بانک خاورمیانه نیایش101310810707077407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</si>
</sst>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0000"/>
    <numFmt numFmtId="165" formatCode="_(* #,##0.0000_);_(* \(#,##0.000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IRAN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2" borderId="0" xfId="0" applyNumberFormat="1" applyFill="1" applyAlignment="1">
      <alignment horizontal="left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center"/>
    </xf>
    <xf numFmtId="40" fontId="5" fillId="0" borderId="8" xfId="0" applyNumberFormat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10" fontId="8" fillId="0" borderId="2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6" sqref="A26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74" t="s">
        <v>0</v>
      </c>
      <c r="B5" s="74"/>
      <c r="C5" s="74"/>
    </row>
    <row r="6" spans="1:3" ht="21.75" customHeight="1">
      <c r="A6" s="74" t="s">
        <v>1</v>
      </c>
      <c r="B6" s="74"/>
      <c r="C6" s="74"/>
    </row>
    <row r="7" spans="1:3" ht="21.75" customHeight="1">
      <c r="A7" s="74" t="s">
        <v>126</v>
      </c>
      <c r="B7" s="74"/>
      <c r="C7" s="74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V24"/>
  <sheetViews>
    <sheetView rightToLeft="1" view="pageBreakPreview" zoomScaleNormal="100" zoomScaleSheetLayoutView="100" workbookViewId="0">
      <selection activeCell="A25" sqref="A25"/>
    </sheetView>
  </sheetViews>
  <sheetFormatPr defaultRowHeight="12.75"/>
  <cols>
    <col min="1" max="1" width="56" bestFit="1" customWidth="1"/>
    <col min="2" max="2" width="1.42578125" customWidth="1"/>
    <col min="3" max="3" width="15.7109375" customWidth="1"/>
    <col min="4" max="4" width="1.42578125" customWidth="1"/>
    <col min="5" max="5" width="12.85546875" customWidth="1"/>
    <col min="6" max="6" width="1.28515625" customWidth="1"/>
    <col min="7" max="7" width="14.28515625" customWidth="1"/>
    <col min="8" max="8" width="1.28515625" customWidth="1"/>
    <col min="9" max="9" width="11.140625" bestFit="1" customWidth="1"/>
    <col min="10" max="10" width="1.28515625" customWidth="1"/>
    <col min="11" max="11" width="12.140625" bestFit="1" customWidth="1"/>
    <col min="12" max="12" width="1.28515625" customWidth="1"/>
    <col min="13" max="13" width="14.28515625" customWidth="1"/>
    <col min="14" max="14" width="1.28515625" customWidth="1"/>
    <col min="15" max="15" width="11.28515625" bestFit="1" customWidth="1"/>
    <col min="16" max="16" width="1.28515625" customWidth="1"/>
    <col min="17" max="17" width="15.5703125" customWidth="1"/>
    <col min="18" max="18" width="0.28515625" customWidth="1"/>
    <col min="19" max="19" width="12.7109375" bestFit="1" customWidth="1"/>
    <col min="27" max="27" width="11.5703125" customWidth="1"/>
  </cols>
  <sheetData>
    <row r="1" spans="1:19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9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9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9" ht="14.45" customHeight="1"/>
    <row r="5" spans="1:19" ht="25.15" customHeight="1">
      <c r="A5" s="75" t="s">
        <v>77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9" ht="25.15" customHeight="1">
      <c r="A6" s="81" t="s">
        <v>31</v>
      </c>
      <c r="B6" s="46"/>
      <c r="C6" s="11"/>
      <c r="D6" s="11"/>
      <c r="E6" s="11"/>
      <c r="F6" s="11"/>
      <c r="G6" s="81" t="s">
        <v>128</v>
      </c>
      <c r="H6" s="81"/>
      <c r="I6" s="81"/>
      <c r="J6" s="81"/>
      <c r="K6" s="81"/>
      <c r="L6" s="11"/>
      <c r="M6" s="81" t="s">
        <v>129</v>
      </c>
      <c r="N6" s="81"/>
      <c r="O6" s="81"/>
      <c r="P6" s="81"/>
      <c r="Q6" s="81"/>
    </row>
    <row r="7" spans="1:19" ht="24.75" customHeight="1">
      <c r="A7" s="81"/>
      <c r="B7" s="9"/>
      <c r="C7" s="4" t="s">
        <v>92</v>
      </c>
      <c r="D7" s="33"/>
      <c r="E7" s="4" t="s">
        <v>93</v>
      </c>
      <c r="F7" s="11"/>
      <c r="G7" s="4" t="s">
        <v>50</v>
      </c>
      <c r="H7" s="12"/>
      <c r="I7" s="4" t="s">
        <v>49</v>
      </c>
      <c r="J7" s="12"/>
      <c r="K7" s="4" t="s">
        <v>51</v>
      </c>
      <c r="L7" s="11"/>
      <c r="M7" s="4" t="s">
        <v>50</v>
      </c>
      <c r="N7" s="12"/>
      <c r="O7" s="4" t="s">
        <v>49</v>
      </c>
      <c r="P7" s="12"/>
      <c r="Q7" s="4" t="s">
        <v>51</v>
      </c>
    </row>
    <row r="8" spans="1:19" ht="24.75" customHeight="1">
      <c r="A8" s="44" t="s">
        <v>80</v>
      </c>
      <c r="B8" s="16"/>
      <c r="C8" s="16" t="s">
        <v>94</v>
      </c>
      <c r="D8" s="11"/>
      <c r="E8" s="88" t="s">
        <v>95</v>
      </c>
      <c r="F8" s="11"/>
      <c r="G8" s="14">
        <v>7940</v>
      </c>
      <c r="H8" s="11"/>
      <c r="I8" s="14">
        <v>0</v>
      </c>
      <c r="J8" s="11"/>
      <c r="K8" s="14">
        <f>G8+I8</f>
        <v>7940</v>
      </c>
      <c r="L8" s="11"/>
      <c r="M8" s="14">
        <v>16145</v>
      </c>
      <c r="N8" s="11"/>
      <c r="O8" s="14">
        <v>0</v>
      </c>
      <c r="P8" s="11"/>
      <c r="Q8" s="14">
        <f>M8+O8</f>
        <v>16145</v>
      </c>
    </row>
    <row r="9" spans="1:19" ht="24.75" customHeight="1">
      <c r="A9" s="45" t="s">
        <v>81</v>
      </c>
      <c r="B9" s="16"/>
      <c r="C9" s="16" t="s">
        <v>96</v>
      </c>
      <c r="D9" s="11"/>
      <c r="E9" s="89"/>
      <c r="F9" s="11"/>
      <c r="G9" s="17">
        <v>28787</v>
      </c>
      <c r="H9" s="11"/>
      <c r="I9" s="17">
        <v>0</v>
      </c>
      <c r="J9" s="11"/>
      <c r="K9" s="17">
        <f t="shared" ref="K9:K21" si="0">G9+I9</f>
        <v>28787</v>
      </c>
      <c r="L9" s="11"/>
      <c r="M9" s="17">
        <v>40794</v>
      </c>
      <c r="N9" s="11"/>
      <c r="O9" s="17">
        <v>0</v>
      </c>
      <c r="P9" s="11"/>
      <c r="Q9" s="17">
        <f t="shared" ref="Q9:Q20" si="1">M9+O9</f>
        <v>40794</v>
      </c>
    </row>
    <row r="10" spans="1:19" ht="24.75" customHeight="1">
      <c r="A10" s="45" t="s">
        <v>82</v>
      </c>
      <c r="B10" s="16"/>
      <c r="C10" s="16" t="s">
        <v>96</v>
      </c>
      <c r="D10" s="11"/>
      <c r="E10" s="89"/>
      <c r="F10" s="11"/>
      <c r="G10" s="17">
        <v>13781</v>
      </c>
      <c r="H10" s="11"/>
      <c r="I10" s="17">
        <v>0</v>
      </c>
      <c r="J10" s="11"/>
      <c r="K10" s="17">
        <f t="shared" si="0"/>
        <v>13781</v>
      </c>
      <c r="L10" s="11"/>
      <c r="M10" s="17">
        <v>39882</v>
      </c>
      <c r="N10" s="11"/>
      <c r="O10" s="17">
        <v>0</v>
      </c>
      <c r="P10" s="11"/>
      <c r="Q10" s="17">
        <f t="shared" si="1"/>
        <v>39882</v>
      </c>
    </row>
    <row r="11" spans="1:19" ht="24.75" customHeight="1">
      <c r="A11" s="45" t="s">
        <v>83</v>
      </c>
      <c r="B11" s="16"/>
      <c r="C11" s="16" t="s">
        <v>96</v>
      </c>
      <c r="D11" s="11"/>
      <c r="E11" s="89"/>
      <c r="F11" s="11"/>
      <c r="G11" s="17">
        <v>8835</v>
      </c>
      <c r="H11" s="11"/>
      <c r="I11" s="17">
        <v>0</v>
      </c>
      <c r="J11" s="11"/>
      <c r="K11" s="17">
        <f t="shared" si="0"/>
        <v>8835</v>
      </c>
      <c r="L11" s="11"/>
      <c r="M11" s="17">
        <v>18326</v>
      </c>
      <c r="N11" s="11"/>
      <c r="O11" s="17">
        <v>0</v>
      </c>
      <c r="P11" s="11"/>
      <c r="Q11" s="17">
        <f t="shared" si="1"/>
        <v>18326</v>
      </c>
    </row>
    <row r="12" spans="1:19" ht="24.75" customHeight="1">
      <c r="A12" s="45" t="s">
        <v>84</v>
      </c>
      <c r="B12" s="16"/>
      <c r="C12" s="16" t="s">
        <v>96</v>
      </c>
      <c r="D12" s="11"/>
      <c r="E12" s="89"/>
      <c r="F12" s="11"/>
      <c r="G12" s="17">
        <v>57639</v>
      </c>
      <c r="H12" s="11"/>
      <c r="I12" s="17">
        <v>0</v>
      </c>
      <c r="J12" s="11"/>
      <c r="K12" s="17">
        <f t="shared" si="0"/>
        <v>57639</v>
      </c>
      <c r="L12" s="11"/>
      <c r="M12" s="17">
        <v>115042</v>
      </c>
      <c r="N12" s="11"/>
      <c r="O12" s="17">
        <v>0</v>
      </c>
      <c r="P12" s="11"/>
      <c r="Q12" s="17">
        <f t="shared" si="1"/>
        <v>115042</v>
      </c>
    </row>
    <row r="13" spans="1:19" ht="24.75" customHeight="1">
      <c r="A13" s="45" t="s">
        <v>85</v>
      </c>
      <c r="B13" s="16"/>
      <c r="C13" s="16" t="s">
        <v>97</v>
      </c>
      <c r="D13" s="11"/>
      <c r="E13" s="89"/>
      <c r="F13" s="11"/>
      <c r="G13" s="17">
        <v>35122</v>
      </c>
      <c r="H13" s="11"/>
      <c r="I13" s="17">
        <v>0</v>
      </c>
      <c r="J13" s="11"/>
      <c r="K13" s="17">
        <f t="shared" si="0"/>
        <v>35122</v>
      </c>
      <c r="L13" s="11"/>
      <c r="M13" s="17">
        <v>73763</v>
      </c>
      <c r="N13" s="11"/>
      <c r="O13" s="17">
        <v>0</v>
      </c>
      <c r="P13" s="11"/>
      <c r="Q13" s="17">
        <f t="shared" si="1"/>
        <v>73763</v>
      </c>
    </row>
    <row r="14" spans="1:19" ht="24.75" customHeight="1">
      <c r="A14" s="45" t="s">
        <v>86</v>
      </c>
      <c r="B14" s="16"/>
      <c r="C14" s="16" t="s">
        <v>94</v>
      </c>
      <c r="D14" s="11"/>
      <c r="E14" s="89"/>
      <c r="F14" s="11"/>
      <c r="G14" s="17">
        <v>56747</v>
      </c>
      <c r="H14" s="11"/>
      <c r="I14" s="17">
        <v>0</v>
      </c>
      <c r="J14" s="11"/>
      <c r="K14" s="17">
        <f t="shared" si="0"/>
        <v>56747</v>
      </c>
      <c r="L14" s="11"/>
      <c r="M14" s="17">
        <v>83669</v>
      </c>
      <c r="N14" s="11"/>
      <c r="O14" s="17">
        <v>0</v>
      </c>
      <c r="P14" s="11"/>
      <c r="Q14" s="17">
        <f t="shared" si="1"/>
        <v>83669</v>
      </c>
    </row>
    <row r="15" spans="1:19" s="36" customFormat="1" ht="24.75" customHeight="1">
      <c r="A15" s="45" t="s">
        <v>87</v>
      </c>
      <c r="B15" s="16"/>
      <c r="C15" s="16" t="s">
        <v>98</v>
      </c>
      <c r="D15" s="11"/>
      <c r="E15" s="16" t="s">
        <v>99</v>
      </c>
      <c r="F15" s="11"/>
      <c r="G15" s="17">
        <v>483719160</v>
      </c>
      <c r="H15" s="11"/>
      <c r="I15" s="27">
        <v>32998</v>
      </c>
      <c r="J15" s="11"/>
      <c r="K15" s="17">
        <f t="shared" si="0"/>
        <v>483752158</v>
      </c>
      <c r="L15" s="11"/>
      <c r="M15" s="17">
        <v>967438320</v>
      </c>
      <c r="N15" s="11"/>
      <c r="O15" s="27">
        <v>-894356</v>
      </c>
      <c r="P15" s="11"/>
      <c r="Q15" s="17">
        <f t="shared" si="1"/>
        <v>966543964</v>
      </c>
      <c r="S15" s="39"/>
    </row>
    <row r="16" spans="1:19" ht="24.75" customHeight="1">
      <c r="A16" s="45" t="s">
        <v>88</v>
      </c>
      <c r="B16" s="16"/>
      <c r="C16" s="16" t="s">
        <v>96</v>
      </c>
      <c r="D16" s="11"/>
      <c r="E16" s="89" t="s">
        <v>95</v>
      </c>
      <c r="F16" s="11"/>
      <c r="G16" s="17">
        <v>2889</v>
      </c>
      <c r="H16" s="11"/>
      <c r="I16" s="17">
        <v>0</v>
      </c>
      <c r="J16" s="11"/>
      <c r="K16" s="17">
        <f t="shared" si="0"/>
        <v>2889</v>
      </c>
      <c r="L16" s="11"/>
      <c r="M16" s="17">
        <v>7232</v>
      </c>
      <c r="N16" s="11"/>
      <c r="O16" s="17">
        <v>0</v>
      </c>
      <c r="P16" s="11"/>
      <c r="Q16" s="17">
        <f t="shared" si="1"/>
        <v>7232</v>
      </c>
    </row>
    <row r="17" spans="1:22" ht="24.75" customHeight="1">
      <c r="A17" s="45" t="s">
        <v>89</v>
      </c>
      <c r="B17" s="16"/>
      <c r="C17" s="16" t="s">
        <v>96</v>
      </c>
      <c r="D17" s="11"/>
      <c r="E17" s="89"/>
      <c r="F17" s="11"/>
      <c r="G17" s="17">
        <v>8453</v>
      </c>
      <c r="H17" s="11"/>
      <c r="I17" s="17">
        <v>0</v>
      </c>
      <c r="J17" s="11"/>
      <c r="K17" s="17">
        <f t="shared" si="0"/>
        <v>8453</v>
      </c>
      <c r="L17" s="11"/>
      <c r="M17" s="17">
        <v>12601</v>
      </c>
      <c r="N17" s="11"/>
      <c r="O17" s="17">
        <v>0</v>
      </c>
      <c r="P17" s="11"/>
      <c r="Q17" s="17">
        <f t="shared" si="1"/>
        <v>12601</v>
      </c>
    </row>
    <row r="18" spans="1:22" ht="24.75" customHeight="1">
      <c r="A18" s="45" t="s">
        <v>90</v>
      </c>
      <c r="B18" s="16"/>
      <c r="C18" s="16" t="s">
        <v>96</v>
      </c>
      <c r="D18" s="11"/>
      <c r="E18" s="89"/>
      <c r="F18" s="11"/>
      <c r="G18" s="17">
        <v>39245</v>
      </c>
      <c r="H18" s="11"/>
      <c r="I18" s="17">
        <v>0</v>
      </c>
      <c r="J18" s="11"/>
      <c r="K18" s="17">
        <f t="shared" si="0"/>
        <v>39245</v>
      </c>
      <c r="L18" s="11"/>
      <c r="M18" s="17">
        <v>53351</v>
      </c>
      <c r="N18" s="11"/>
      <c r="O18" s="17">
        <v>0</v>
      </c>
      <c r="P18" s="11"/>
      <c r="Q18" s="17">
        <f t="shared" si="1"/>
        <v>53351</v>
      </c>
    </row>
    <row r="19" spans="1:22" ht="24.75" customHeight="1">
      <c r="A19" s="45" t="s">
        <v>91</v>
      </c>
      <c r="B19" s="16"/>
      <c r="C19" s="16" t="s">
        <v>100</v>
      </c>
      <c r="D19" s="16"/>
      <c r="E19" s="89"/>
      <c r="F19" s="11"/>
      <c r="G19" s="17">
        <v>40342</v>
      </c>
      <c r="H19" s="11"/>
      <c r="I19" s="17">
        <v>0</v>
      </c>
      <c r="J19" s="11"/>
      <c r="K19" s="17">
        <f t="shared" si="0"/>
        <v>40342</v>
      </c>
      <c r="L19" s="11"/>
      <c r="M19" s="17">
        <v>45989846</v>
      </c>
      <c r="N19" s="11"/>
      <c r="O19" s="17">
        <v>0</v>
      </c>
      <c r="P19" s="11"/>
      <c r="Q19" s="17">
        <f t="shared" si="1"/>
        <v>45989846</v>
      </c>
    </row>
    <row r="20" spans="1:22" ht="24.75" customHeight="1">
      <c r="A20" s="45" t="s">
        <v>125</v>
      </c>
      <c r="B20" s="16"/>
      <c r="C20" s="16" t="s">
        <v>114</v>
      </c>
      <c r="D20" s="16"/>
      <c r="E20" s="89"/>
      <c r="F20" s="11"/>
      <c r="G20" s="17">
        <v>36459</v>
      </c>
      <c r="H20" s="11"/>
      <c r="I20" s="17">
        <v>0</v>
      </c>
      <c r="J20" s="11"/>
      <c r="K20" s="17">
        <f t="shared" si="0"/>
        <v>36459</v>
      </c>
      <c r="L20" s="11"/>
      <c r="M20" s="17">
        <v>37016</v>
      </c>
      <c r="N20" s="11"/>
      <c r="O20" s="17">
        <v>0</v>
      </c>
      <c r="P20" s="11"/>
      <c r="Q20" s="17">
        <f t="shared" si="1"/>
        <v>37016</v>
      </c>
    </row>
    <row r="21" spans="1:22" ht="24.75" customHeight="1">
      <c r="A21" s="45" t="s">
        <v>136</v>
      </c>
      <c r="B21" s="16"/>
      <c r="C21" s="16"/>
      <c r="D21" s="16"/>
      <c r="E21" s="16"/>
      <c r="F21" s="11"/>
      <c r="G21" s="19">
        <v>68485</v>
      </c>
      <c r="H21" s="11"/>
      <c r="I21" s="17">
        <v>0</v>
      </c>
      <c r="J21" s="11"/>
      <c r="K21" s="17">
        <f t="shared" si="0"/>
        <v>68485</v>
      </c>
      <c r="L21" s="11"/>
      <c r="M21" s="19">
        <v>68485</v>
      </c>
      <c r="N21" s="11"/>
      <c r="O21" s="19">
        <v>0</v>
      </c>
      <c r="P21" s="11"/>
      <c r="Q21" s="19">
        <v>68485</v>
      </c>
    </row>
    <row r="22" spans="1:22" ht="24.75" customHeight="1" thickBot="1">
      <c r="A22" s="9" t="s">
        <v>14</v>
      </c>
      <c r="B22" s="9"/>
      <c r="C22" s="9"/>
      <c r="D22" s="9"/>
      <c r="E22" s="9"/>
      <c r="F22" s="11"/>
      <c r="G22" s="20">
        <f>SUM(G8:G21)</f>
        <v>484123884</v>
      </c>
      <c r="H22" s="11"/>
      <c r="I22" s="28">
        <f>SUM(I8:I21)</f>
        <v>32998</v>
      </c>
      <c r="J22" s="11"/>
      <c r="K22" s="20">
        <f>SUM(K8:K21)</f>
        <v>484156882</v>
      </c>
      <c r="L22" s="11"/>
      <c r="M22" s="20">
        <f>SUM(M8:M21)</f>
        <v>1013994472</v>
      </c>
      <c r="N22" s="11"/>
      <c r="O22" s="28">
        <f>SUM(O8:O21)</f>
        <v>-894356</v>
      </c>
      <c r="P22" s="11"/>
      <c r="Q22" s="28">
        <f>SUM(Q8:R21)</f>
        <v>1013100116</v>
      </c>
      <c r="V22" s="24"/>
    </row>
    <row r="23" spans="1:22" ht="13.5" thickTop="1">
      <c r="V23" s="24"/>
    </row>
    <row r="24" spans="1:22">
      <c r="I24" s="24"/>
      <c r="V24" s="24"/>
    </row>
  </sheetData>
  <mergeCells count="9">
    <mergeCell ref="E16:E20"/>
    <mergeCell ref="E8:E14"/>
    <mergeCell ref="A1:Q1"/>
    <mergeCell ref="A2:Q2"/>
    <mergeCell ref="A3:Q3"/>
    <mergeCell ref="A5:Q5"/>
    <mergeCell ref="G6:K6"/>
    <mergeCell ref="M6:Q6"/>
    <mergeCell ref="A6:A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V27"/>
  <sheetViews>
    <sheetView rightToLeft="1" view="pageBreakPreview" zoomScaleNormal="100" zoomScaleSheetLayoutView="100" workbookViewId="0">
      <selection activeCell="A21" sqref="A21"/>
    </sheetView>
  </sheetViews>
  <sheetFormatPr defaultRowHeight="12.75"/>
  <cols>
    <col min="1" max="1" width="29.28515625" bestFit="1" customWidth="1"/>
    <col min="2" max="2" width="1.28515625" customWidth="1"/>
    <col min="3" max="3" width="12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6.7109375" customWidth="1"/>
    <col min="10" max="10" width="1.28515625" customWidth="1"/>
    <col min="11" max="11" width="12" bestFit="1" customWidth="1"/>
    <col min="12" max="12" width="1.28515625" customWidth="1"/>
    <col min="13" max="13" width="18.42578125" bestFit="1" customWidth="1"/>
    <col min="14" max="14" width="1.28515625" customWidth="1"/>
    <col min="15" max="15" width="18.28515625" bestFit="1" customWidth="1"/>
    <col min="16" max="16" width="1.28515625" customWidth="1"/>
    <col min="17" max="17" width="18.42578125" customWidth="1"/>
    <col min="18" max="18" width="0.28515625" customWidth="1"/>
    <col min="19" max="19" width="13.42578125" bestFit="1" customWidth="1"/>
    <col min="20" max="21" width="16.5703125" bestFit="1" customWidth="1"/>
    <col min="27" max="27" width="11.5703125" customWidth="1"/>
  </cols>
  <sheetData>
    <row r="1" spans="1:22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2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2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2" ht="14.45" customHeight="1"/>
    <row r="5" spans="1:22" ht="24.6" customHeight="1">
      <c r="A5" s="75" t="s">
        <v>78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2" ht="24.6" customHeight="1">
      <c r="A6" s="81" t="s">
        <v>31</v>
      </c>
      <c r="B6" s="46"/>
      <c r="C6" s="81" t="s">
        <v>128</v>
      </c>
      <c r="D6" s="81"/>
      <c r="E6" s="81"/>
      <c r="F6" s="81"/>
      <c r="G6" s="81"/>
      <c r="H6" s="81"/>
      <c r="I6" s="81"/>
      <c r="J6" s="11"/>
      <c r="K6" s="81" t="s">
        <v>129</v>
      </c>
      <c r="L6" s="81"/>
      <c r="M6" s="81"/>
      <c r="N6" s="81"/>
      <c r="O6" s="81"/>
      <c r="P6" s="81"/>
      <c r="Q6" s="81"/>
    </row>
    <row r="7" spans="1:22" ht="40.5" customHeight="1">
      <c r="A7" s="81"/>
      <c r="B7" s="11"/>
      <c r="C7" s="4" t="s">
        <v>6</v>
      </c>
      <c r="D7" s="12"/>
      <c r="E7" s="4" t="s">
        <v>52</v>
      </c>
      <c r="F7" s="12"/>
      <c r="G7" s="4" t="s">
        <v>53</v>
      </c>
      <c r="H7" s="12"/>
      <c r="I7" s="4" t="s">
        <v>54</v>
      </c>
      <c r="J7" s="11"/>
      <c r="K7" s="4" t="s">
        <v>6</v>
      </c>
      <c r="L7" s="12"/>
      <c r="M7" s="4" t="s">
        <v>52</v>
      </c>
      <c r="N7" s="12"/>
      <c r="O7" s="4" t="s">
        <v>53</v>
      </c>
      <c r="P7" s="12"/>
      <c r="Q7" s="4" t="s">
        <v>54</v>
      </c>
    </row>
    <row r="8" spans="1:22" ht="24.75" customHeight="1">
      <c r="A8" s="13" t="s">
        <v>117</v>
      </c>
      <c r="B8" s="11"/>
      <c r="C8" s="14">
        <v>1803297</v>
      </c>
      <c r="D8" s="11"/>
      <c r="E8" s="14">
        <v>37555031072</v>
      </c>
      <c r="F8" s="11"/>
      <c r="G8" s="14">
        <v>35735074712</v>
      </c>
      <c r="H8" s="11"/>
      <c r="I8" s="26">
        <f>E8-G8</f>
        <v>1819956360</v>
      </c>
      <c r="J8" s="11"/>
      <c r="K8" s="14">
        <v>6228009</v>
      </c>
      <c r="L8" s="11"/>
      <c r="M8" s="14">
        <v>125232398530</v>
      </c>
      <c r="N8" s="11"/>
      <c r="O8" s="14">
        <v>117600249207</v>
      </c>
      <c r="P8" s="11"/>
      <c r="Q8" s="14">
        <f>M8-O8</f>
        <v>7632149323</v>
      </c>
      <c r="S8" s="24"/>
      <c r="T8" s="24"/>
      <c r="U8" s="24"/>
      <c r="V8" s="24"/>
    </row>
    <row r="9" spans="1:22" ht="24.75" customHeight="1">
      <c r="A9" s="16" t="s">
        <v>13</v>
      </c>
      <c r="B9" s="11"/>
      <c r="C9" s="17">
        <v>0</v>
      </c>
      <c r="D9" s="11"/>
      <c r="E9" s="17">
        <v>0</v>
      </c>
      <c r="F9" s="11"/>
      <c r="G9" s="17">
        <v>0</v>
      </c>
      <c r="H9" s="11"/>
      <c r="I9" s="27">
        <f t="shared" ref="I9:I15" si="0">E9-G9</f>
        <v>0</v>
      </c>
      <c r="J9" s="11"/>
      <c r="K9" s="17">
        <v>29702</v>
      </c>
      <c r="L9" s="11"/>
      <c r="M9" s="17">
        <v>175223435</v>
      </c>
      <c r="N9" s="11"/>
      <c r="O9" s="17">
        <v>171849088</v>
      </c>
      <c r="P9" s="11"/>
      <c r="Q9" s="17">
        <f t="shared" ref="Q9:Q16" si="1">M9-O9</f>
        <v>3374347</v>
      </c>
      <c r="S9" s="24"/>
      <c r="T9" s="24"/>
      <c r="U9" s="24"/>
      <c r="V9" s="24"/>
    </row>
    <row r="10" spans="1:22" ht="24.75" customHeight="1">
      <c r="A10" s="16" t="s">
        <v>116</v>
      </c>
      <c r="B10" s="11"/>
      <c r="C10" s="17">
        <v>300000</v>
      </c>
      <c r="D10" s="11"/>
      <c r="E10" s="17">
        <v>4385117650</v>
      </c>
      <c r="F10" s="11"/>
      <c r="G10" s="17">
        <v>4351115676</v>
      </c>
      <c r="H10" s="11"/>
      <c r="I10" s="27">
        <f t="shared" si="0"/>
        <v>34001974</v>
      </c>
      <c r="J10" s="11"/>
      <c r="K10" s="17">
        <v>433871</v>
      </c>
      <c r="L10" s="11"/>
      <c r="M10" s="17">
        <v>6301079135</v>
      </c>
      <c r="N10" s="11"/>
      <c r="O10" s="17">
        <v>6259126862</v>
      </c>
      <c r="P10" s="11"/>
      <c r="Q10" s="17">
        <f t="shared" si="1"/>
        <v>41952273</v>
      </c>
      <c r="S10" s="24"/>
      <c r="T10" s="24"/>
      <c r="U10" s="24"/>
      <c r="V10" s="24"/>
    </row>
    <row r="11" spans="1:22" ht="24.75" customHeight="1">
      <c r="A11" s="16" t="s">
        <v>120</v>
      </c>
      <c r="B11" s="11"/>
      <c r="C11" s="17">
        <v>0</v>
      </c>
      <c r="D11" s="11"/>
      <c r="E11" s="17">
        <v>0</v>
      </c>
      <c r="F11" s="11"/>
      <c r="G11" s="17">
        <v>0</v>
      </c>
      <c r="H11" s="11"/>
      <c r="I11" s="27">
        <f t="shared" si="0"/>
        <v>0</v>
      </c>
      <c r="J11" s="11"/>
      <c r="K11" s="17">
        <v>152400</v>
      </c>
      <c r="L11" s="11"/>
      <c r="M11" s="17">
        <v>2778188195</v>
      </c>
      <c r="N11" s="11"/>
      <c r="O11" s="17">
        <v>2755484849</v>
      </c>
      <c r="P11" s="11"/>
      <c r="Q11" s="17">
        <f t="shared" si="1"/>
        <v>22703346</v>
      </c>
      <c r="S11" s="24"/>
      <c r="T11" s="24"/>
      <c r="U11" s="24"/>
      <c r="V11" s="24"/>
    </row>
    <row r="12" spans="1:22" ht="24.75" customHeight="1">
      <c r="A12" s="16" t="s">
        <v>118</v>
      </c>
      <c r="B12" s="11"/>
      <c r="C12" s="17">
        <v>14685091</v>
      </c>
      <c r="D12" s="11"/>
      <c r="E12" s="17">
        <v>190845019044</v>
      </c>
      <c r="F12" s="11"/>
      <c r="G12" s="17">
        <v>189703286371</v>
      </c>
      <c r="H12" s="11"/>
      <c r="I12" s="27">
        <f t="shared" si="0"/>
        <v>1141732673</v>
      </c>
      <c r="J12" s="11"/>
      <c r="K12" s="17">
        <v>21180232</v>
      </c>
      <c r="L12" s="11"/>
      <c r="M12" s="17">
        <v>273502706827</v>
      </c>
      <c r="N12" s="11"/>
      <c r="O12" s="17">
        <v>271883179968</v>
      </c>
      <c r="P12" s="11"/>
      <c r="Q12" s="17">
        <f t="shared" si="1"/>
        <v>1619526859</v>
      </c>
      <c r="S12" s="24"/>
      <c r="T12" s="24"/>
      <c r="U12" s="24"/>
      <c r="V12" s="24"/>
    </row>
    <row r="13" spans="1:22" ht="24.75" customHeight="1">
      <c r="A13" s="16" t="s">
        <v>119</v>
      </c>
      <c r="B13" s="11"/>
      <c r="C13" s="17">
        <v>550440</v>
      </c>
      <c r="D13" s="11"/>
      <c r="E13" s="17">
        <v>17622835667</v>
      </c>
      <c r="F13" s="11"/>
      <c r="G13" s="17">
        <v>16925623186</v>
      </c>
      <c r="H13" s="11"/>
      <c r="I13" s="27">
        <f>E13-G13</f>
        <v>697212481</v>
      </c>
      <c r="J13" s="11"/>
      <c r="K13" s="17">
        <v>553476</v>
      </c>
      <c r="L13" s="11"/>
      <c r="M13" s="17">
        <v>17716680051</v>
      </c>
      <c r="N13" s="11"/>
      <c r="O13" s="17">
        <v>17018259286</v>
      </c>
      <c r="P13" s="11"/>
      <c r="Q13" s="17">
        <f>M13-O13</f>
        <v>698420765</v>
      </c>
      <c r="S13" s="24"/>
      <c r="T13" s="24"/>
      <c r="U13" s="24"/>
      <c r="V13" s="24"/>
    </row>
    <row r="14" spans="1:22" ht="24.75" customHeight="1">
      <c r="A14" s="16" t="s">
        <v>133</v>
      </c>
      <c r="B14" s="11"/>
      <c r="C14" s="17">
        <v>13330181</v>
      </c>
      <c r="D14" s="11"/>
      <c r="E14" s="17">
        <v>169180478988</v>
      </c>
      <c r="F14" s="11"/>
      <c r="G14" s="17">
        <v>161210155184</v>
      </c>
      <c r="H14" s="11"/>
      <c r="I14" s="27">
        <f t="shared" si="0"/>
        <v>7970323804</v>
      </c>
      <c r="J14" s="11"/>
      <c r="K14" s="17">
        <v>57843139</v>
      </c>
      <c r="L14" s="11"/>
      <c r="M14" s="17">
        <v>635757133148</v>
      </c>
      <c r="N14" s="11"/>
      <c r="O14" s="17">
        <v>619271400101</v>
      </c>
      <c r="P14" s="11"/>
      <c r="Q14" s="17">
        <f t="shared" si="1"/>
        <v>16485733047</v>
      </c>
      <c r="S14" s="24"/>
      <c r="T14" s="24"/>
      <c r="U14" s="24"/>
      <c r="V14" s="24"/>
    </row>
    <row r="15" spans="1:22" ht="24.75" customHeight="1">
      <c r="A15" s="16" t="s">
        <v>115</v>
      </c>
      <c r="B15" s="11"/>
      <c r="C15" s="17">
        <v>432138432</v>
      </c>
      <c r="D15" s="11"/>
      <c r="E15" s="17">
        <v>7052136445017</v>
      </c>
      <c r="F15" s="11"/>
      <c r="G15" s="17">
        <v>7046225800056</v>
      </c>
      <c r="H15" s="11"/>
      <c r="I15" s="27">
        <f t="shared" si="0"/>
        <v>5910644961</v>
      </c>
      <c r="J15" s="11"/>
      <c r="K15" s="17">
        <v>782183542</v>
      </c>
      <c r="L15" s="11"/>
      <c r="M15" s="17">
        <v>12631002234995</v>
      </c>
      <c r="N15" s="11"/>
      <c r="O15" s="17">
        <v>12619611006451</v>
      </c>
      <c r="P15" s="11"/>
      <c r="Q15" s="17">
        <f t="shared" si="1"/>
        <v>11391228544</v>
      </c>
      <c r="S15" s="24"/>
      <c r="T15" s="24"/>
      <c r="U15" s="24"/>
      <c r="V15" s="24"/>
    </row>
    <row r="16" spans="1:22" ht="24.75" customHeight="1">
      <c r="A16" s="16" t="s">
        <v>122</v>
      </c>
      <c r="B16" s="11"/>
      <c r="C16" s="17">
        <v>23464415</v>
      </c>
      <c r="D16" s="11"/>
      <c r="E16" s="17">
        <v>305890298202</v>
      </c>
      <c r="F16" s="11"/>
      <c r="G16" s="17">
        <v>299663109859</v>
      </c>
      <c r="H16" s="11"/>
      <c r="I16" s="27">
        <f>E16-G16</f>
        <v>6227188343</v>
      </c>
      <c r="J16" s="11"/>
      <c r="K16" s="17">
        <v>43091009</v>
      </c>
      <c r="L16" s="11"/>
      <c r="M16" s="17">
        <v>538109261030</v>
      </c>
      <c r="N16" s="11"/>
      <c r="O16" s="17">
        <v>520839016064</v>
      </c>
      <c r="P16" s="11"/>
      <c r="Q16" s="17">
        <f t="shared" si="1"/>
        <v>17270244966</v>
      </c>
      <c r="S16" s="24"/>
      <c r="T16" s="24"/>
      <c r="U16" s="24"/>
      <c r="V16" s="24"/>
    </row>
    <row r="17" spans="1:22" ht="24.75" customHeight="1">
      <c r="A17" s="16" t="s">
        <v>132</v>
      </c>
      <c r="B17" s="11"/>
      <c r="C17" s="17">
        <v>9000000</v>
      </c>
      <c r="D17" s="11"/>
      <c r="E17" s="17">
        <v>149380985826</v>
      </c>
      <c r="F17" s="11"/>
      <c r="G17" s="17">
        <v>149265982116</v>
      </c>
      <c r="H17" s="11"/>
      <c r="I17" s="27">
        <f>E17-G17</f>
        <v>115003710</v>
      </c>
      <c r="J17" s="11"/>
      <c r="K17" s="17">
        <v>9000000</v>
      </c>
      <c r="L17" s="11"/>
      <c r="M17" s="17">
        <v>149380985826</v>
      </c>
      <c r="N17" s="11"/>
      <c r="O17" s="17">
        <v>149265982116</v>
      </c>
      <c r="P17" s="11"/>
      <c r="Q17" s="17">
        <f>M17-O17</f>
        <v>115003710</v>
      </c>
      <c r="S17" s="24"/>
      <c r="T17" s="24"/>
      <c r="U17" s="24"/>
      <c r="V17" s="24"/>
    </row>
    <row r="18" spans="1:22" ht="24.75" customHeight="1" thickBot="1">
      <c r="A18" s="9" t="s">
        <v>14</v>
      </c>
      <c r="B18" s="11"/>
      <c r="C18" s="20">
        <f>SUM(C8:C17)</f>
        <v>495271856</v>
      </c>
      <c r="D18" s="11"/>
      <c r="E18" s="20">
        <f>SUM(E8:E17)</f>
        <v>7926996211466</v>
      </c>
      <c r="F18" s="11"/>
      <c r="G18" s="20">
        <f>SUM(G8:G17)</f>
        <v>7903080147160</v>
      </c>
      <c r="H18" s="11"/>
      <c r="I18" s="28">
        <f>SUM(I8:I17)</f>
        <v>23916064306</v>
      </c>
      <c r="J18" s="11"/>
      <c r="K18" s="20">
        <f>SUM(K8:K17)</f>
        <v>920695380</v>
      </c>
      <c r="L18" s="11"/>
      <c r="M18" s="20">
        <f>SUM(M8:M17)</f>
        <v>14379955891172</v>
      </c>
      <c r="N18" s="11"/>
      <c r="O18" s="20">
        <f>SUM(O8:O17)</f>
        <v>14324675553992</v>
      </c>
      <c r="P18" s="11"/>
      <c r="Q18" s="20">
        <f>SUM(Q8:Q17)</f>
        <v>55280337180</v>
      </c>
      <c r="S18" s="24"/>
      <c r="T18" s="24"/>
      <c r="U18" s="24"/>
      <c r="V18" s="24"/>
    </row>
    <row r="19" spans="1:22" ht="13.5" thickTop="1"/>
    <row r="20" spans="1:22">
      <c r="O20" s="24"/>
      <c r="T20" s="24"/>
    </row>
    <row r="21" spans="1:22">
      <c r="G21" s="24"/>
      <c r="M21" s="24"/>
      <c r="O21" s="24"/>
      <c r="Q21" s="24"/>
      <c r="T21" s="24"/>
    </row>
    <row r="22" spans="1:22">
      <c r="G22" s="24"/>
      <c r="I22" s="25"/>
      <c r="M22" s="24"/>
      <c r="O22" s="24"/>
      <c r="Q22" s="24"/>
    </row>
    <row r="23" spans="1:22">
      <c r="G23" s="24"/>
      <c r="I23" s="25"/>
      <c r="M23" s="24"/>
      <c r="O23" s="24"/>
      <c r="Q23" s="24"/>
    </row>
    <row r="24" spans="1:22">
      <c r="I24" s="24"/>
      <c r="M24" s="24"/>
    </row>
    <row r="25" spans="1:22">
      <c r="M25" s="24"/>
    </row>
    <row r="26" spans="1:22">
      <c r="M26" s="24"/>
    </row>
    <row r="27" spans="1:22">
      <c r="M27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BI24"/>
  <sheetViews>
    <sheetView rightToLeft="1" view="pageBreakPreview" zoomScaleNormal="110" zoomScaleSheetLayoutView="100" workbookViewId="0">
      <selection activeCell="A20" sqref="A20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61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61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61" ht="14.45" customHeight="1"/>
    <row r="5" spans="1:61" ht="24">
      <c r="A5" s="75" t="s">
        <v>79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61" ht="24">
      <c r="A6" s="81" t="s">
        <v>31</v>
      </c>
      <c r="B6" s="46"/>
      <c r="C6" s="81" t="s">
        <v>128</v>
      </c>
      <c r="D6" s="81"/>
      <c r="E6" s="81"/>
      <c r="F6" s="81"/>
      <c r="G6" s="81"/>
      <c r="H6" s="81"/>
      <c r="I6" s="81"/>
      <c r="J6" s="11"/>
      <c r="K6" s="81" t="s">
        <v>129</v>
      </c>
      <c r="L6" s="81"/>
      <c r="M6" s="81"/>
      <c r="N6" s="81"/>
      <c r="O6" s="81"/>
      <c r="P6" s="81"/>
      <c r="Q6" s="81"/>
    </row>
    <row r="7" spans="1:61" ht="42.75" customHeight="1">
      <c r="A7" s="81"/>
      <c r="B7" s="11"/>
      <c r="C7" s="4" t="s">
        <v>6</v>
      </c>
      <c r="D7" s="12"/>
      <c r="E7" s="4" t="s">
        <v>8</v>
      </c>
      <c r="F7" s="12"/>
      <c r="G7" s="4" t="s">
        <v>53</v>
      </c>
      <c r="H7" s="12"/>
      <c r="I7" s="4" t="s">
        <v>55</v>
      </c>
      <c r="J7" s="11"/>
      <c r="K7" s="4" t="s">
        <v>6</v>
      </c>
      <c r="L7" s="12"/>
      <c r="M7" s="4" t="s">
        <v>8</v>
      </c>
      <c r="N7" s="12"/>
      <c r="O7" s="4" t="s">
        <v>53</v>
      </c>
      <c r="P7" s="12"/>
      <c r="Q7" s="4" t="s">
        <v>55</v>
      </c>
      <c r="S7" s="24"/>
      <c r="T7" s="24"/>
    </row>
    <row r="8" spans="1:61" ht="24.75" customHeight="1">
      <c r="A8" s="13" t="s">
        <v>117</v>
      </c>
      <c r="B8" s="11"/>
      <c r="C8" s="14">
        <v>1873024</v>
      </c>
      <c r="D8" s="11"/>
      <c r="E8" s="14">
        <v>38751889703</v>
      </c>
      <c r="F8" s="11"/>
      <c r="G8" s="14">
        <v>40408484964</v>
      </c>
      <c r="H8" s="11"/>
      <c r="I8" s="27">
        <f>E8-G8</f>
        <v>-1656595261</v>
      </c>
      <c r="J8" s="11"/>
      <c r="K8" s="14">
        <v>1873024</v>
      </c>
      <c r="L8" s="11"/>
      <c r="M8" s="14">
        <v>38751889703</v>
      </c>
      <c r="N8" s="11"/>
      <c r="O8" s="14">
        <v>37982422190</v>
      </c>
      <c r="P8" s="11"/>
      <c r="Q8" s="26">
        <f>M8-O8</f>
        <v>769467513</v>
      </c>
      <c r="S8" s="27"/>
      <c r="T8" s="27"/>
      <c r="U8" s="27"/>
      <c r="V8" s="25"/>
      <c r="W8" s="24"/>
      <c r="X8" s="24"/>
    </row>
    <row r="9" spans="1:61" ht="24.75" customHeight="1">
      <c r="A9" s="16" t="s">
        <v>122</v>
      </c>
      <c r="B9" s="11"/>
      <c r="C9" s="17">
        <v>6506803</v>
      </c>
      <c r="D9" s="11"/>
      <c r="E9" s="17">
        <v>85980366489</v>
      </c>
      <c r="F9" s="11"/>
      <c r="G9" s="17">
        <v>89974907305</v>
      </c>
      <c r="H9" s="11"/>
      <c r="I9" s="27">
        <f>E9-G9</f>
        <v>-3994540816</v>
      </c>
      <c r="J9" s="11"/>
      <c r="K9" s="17">
        <v>6506803</v>
      </c>
      <c r="L9" s="11"/>
      <c r="M9" s="17">
        <v>85980366489</v>
      </c>
      <c r="N9" s="11"/>
      <c r="O9" s="17">
        <v>85669344979</v>
      </c>
      <c r="P9" s="11"/>
      <c r="Q9" s="27">
        <f t="shared" ref="Q9:Q15" si="0">M9-O9</f>
        <v>311021510</v>
      </c>
      <c r="S9" s="27"/>
      <c r="T9" s="27"/>
      <c r="U9" s="27"/>
      <c r="V9" s="25"/>
      <c r="W9" s="24"/>
      <c r="X9" s="24"/>
    </row>
    <row r="10" spans="1:61" ht="24.75" customHeight="1">
      <c r="A10" s="16" t="s">
        <v>121</v>
      </c>
      <c r="B10" s="11"/>
      <c r="C10" s="17">
        <v>5602028</v>
      </c>
      <c r="D10" s="11"/>
      <c r="E10" s="17">
        <v>72042537429</v>
      </c>
      <c r="F10" s="11"/>
      <c r="G10" s="17">
        <v>74741344656</v>
      </c>
      <c r="H10" s="11"/>
      <c r="I10" s="27">
        <f t="shared" ref="I10:I15" si="1">E10-G10</f>
        <v>-2698807227</v>
      </c>
      <c r="J10" s="11"/>
      <c r="K10" s="17">
        <v>5602028</v>
      </c>
      <c r="L10" s="11"/>
      <c r="M10" s="17">
        <v>72042537429</v>
      </c>
      <c r="N10" s="11"/>
      <c r="O10" s="17">
        <v>69847416933</v>
      </c>
      <c r="P10" s="11"/>
      <c r="Q10" s="27">
        <f t="shared" si="0"/>
        <v>2195120496</v>
      </c>
      <c r="S10" s="27"/>
      <c r="T10" s="27"/>
      <c r="U10" s="27"/>
      <c r="V10" s="25"/>
      <c r="W10" s="24"/>
      <c r="X10" s="24"/>
    </row>
    <row r="11" spans="1:61" ht="24.75" customHeight="1">
      <c r="A11" s="16" t="s">
        <v>12</v>
      </c>
      <c r="B11" s="11"/>
      <c r="C11" s="17">
        <v>31865896</v>
      </c>
      <c r="D11" s="11"/>
      <c r="E11" s="17">
        <v>132939005311</v>
      </c>
      <c r="F11" s="11"/>
      <c r="G11" s="17">
        <v>137619731966</v>
      </c>
      <c r="H11" s="11"/>
      <c r="I11" s="27">
        <f t="shared" si="1"/>
        <v>-4680726655</v>
      </c>
      <c r="J11" s="11"/>
      <c r="K11" s="17">
        <v>31865896</v>
      </c>
      <c r="L11" s="11"/>
      <c r="M11" s="17">
        <v>132939005311</v>
      </c>
      <c r="N11" s="11"/>
      <c r="O11" s="17">
        <v>137238306184</v>
      </c>
      <c r="P11" s="11"/>
      <c r="Q11" s="27">
        <f t="shared" si="0"/>
        <v>-4299300873</v>
      </c>
      <c r="S11" s="27"/>
      <c r="T11" s="27"/>
      <c r="U11" s="27"/>
      <c r="V11" s="25"/>
      <c r="W11" s="24"/>
      <c r="X11" s="24"/>
    </row>
    <row r="12" spans="1:61" s="36" customFormat="1" ht="24.75" customHeight="1">
      <c r="A12" s="16" t="s">
        <v>118</v>
      </c>
      <c r="B12" s="11"/>
      <c r="C12" s="17">
        <v>4049162</v>
      </c>
      <c r="D12" s="11"/>
      <c r="E12" s="17">
        <v>53420703360</v>
      </c>
      <c r="F12" s="11"/>
      <c r="G12" s="17">
        <v>53409696092</v>
      </c>
      <c r="H12" s="11"/>
      <c r="I12" s="17">
        <f t="shared" si="1"/>
        <v>11007268</v>
      </c>
      <c r="J12" s="11"/>
      <c r="K12" s="17">
        <v>4049162</v>
      </c>
      <c r="L12" s="11"/>
      <c r="M12" s="17">
        <v>53420703360</v>
      </c>
      <c r="N12" s="11"/>
      <c r="O12" s="17">
        <v>52631686231</v>
      </c>
      <c r="P12" s="11"/>
      <c r="Q12" s="27">
        <f t="shared" si="0"/>
        <v>789017129</v>
      </c>
      <c r="R12"/>
      <c r="S12" s="27"/>
      <c r="T12" s="27"/>
      <c r="U12" s="27"/>
      <c r="V12" s="25"/>
      <c r="W12" s="24"/>
      <c r="X12" s="24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s="36" customFormat="1" ht="24.75" customHeight="1">
      <c r="A13" s="16" t="s">
        <v>119</v>
      </c>
      <c r="B13" s="11"/>
      <c r="C13" s="17">
        <v>705592</v>
      </c>
      <c r="D13" s="11"/>
      <c r="E13" s="17">
        <v>22623517900</v>
      </c>
      <c r="F13" s="11"/>
      <c r="G13" s="17">
        <v>22405371593</v>
      </c>
      <c r="H13" s="11"/>
      <c r="I13" s="17">
        <f t="shared" si="1"/>
        <v>218146307</v>
      </c>
      <c r="J13" s="11"/>
      <c r="K13" s="17">
        <v>705592</v>
      </c>
      <c r="L13" s="11"/>
      <c r="M13" s="17">
        <v>22623517900</v>
      </c>
      <c r="N13" s="11"/>
      <c r="O13" s="17">
        <v>21696432518</v>
      </c>
      <c r="P13" s="11"/>
      <c r="Q13" s="27">
        <f t="shared" si="0"/>
        <v>927085382</v>
      </c>
      <c r="R13"/>
      <c r="S13" s="27"/>
      <c r="T13" s="27"/>
      <c r="U13" s="27"/>
      <c r="V13" s="25"/>
      <c r="W13" s="24"/>
      <c r="X13" s="24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36" customFormat="1" ht="24.75" customHeight="1">
      <c r="A14" s="16" t="s">
        <v>13</v>
      </c>
      <c r="B14" s="11"/>
      <c r="C14" s="17">
        <v>183499162</v>
      </c>
      <c r="D14" s="11"/>
      <c r="E14" s="17">
        <v>936968080474</v>
      </c>
      <c r="F14" s="11"/>
      <c r="G14" s="17">
        <v>1089391950931</v>
      </c>
      <c r="H14" s="11"/>
      <c r="I14" s="27">
        <f t="shared" si="1"/>
        <v>-152423870457</v>
      </c>
      <c r="J14" s="11"/>
      <c r="K14" s="17">
        <v>183499162</v>
      </c>
      <c r="L14" s="11"/>
      <c r="M14" s="17">
        <v>936968080474</v>
      </c>
      <c r="N14" s="11"/>
      <c r="O14" s="17">
        <v>1062341769294</v>
      </c>
      <c r="P14" s="11"/>
      <c r="Q14" s="27">
        <f t="shared" si="0"/>
        <v>-125373688820</v>
      </c>
      <c r="R14"/>
      <c r="S14" s="27"/>
      <c r="T14" s="27"/>
      <c r="U14" s="27"/>
      <c r="V14" s="25"/>
      <c r="W14" s="24"/>
      <c r="X14" s="2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6" customFormat="1" ht="24.75" customHeight="1">
      <c r="A15" s="16" t="s">
        <v>115</v>
      </c>
      <c r="B15" s="11"/>
      <c r="C15" s="17">
        <v>9135817</v>
      </c>
      <c r="D15" s="11"/>
      <c r="E15" s="17">
        <v>150766403925</v>
      </c>
      <c r="F15" s="11"/>
      <c r="G15" s="17">
        <v>150646961289</v>
      </c>
      <c r="H15" s="11"/>
      <c r="I15" s="17">
        <f t="shared" si="1"/>
        <v>119442636</v>
      </c>
      <c r="J15" s="11"/>
      <c r="K15" s="17">
        <v>9135817</v>
      </c>
      <c r="L15" s="11"/>
      <c r="M15" s="17">
        <v>150766403925</v>
      </c>
      <c r="N15" s="11"/>
      <c r="O15" s="17">
        <v>150457868982</v>
      </c>
      <c r="P15" s="11"/>
      <c r="Q15" s="27">
        <f t="shared" si="0"/>
        <v>308534943</v>
      </c>
      <c r="R15"/>
      <c r="S15" s="27"/>
      <c r="T15" s="27"/>
      <c r="U15" s="27"/>
      <c r="V15" s="25"/>
      <c r="W15" s="24"/>
      <c r="X15" s="24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36" customFormat="1" ht="24.75" customHeight="1">
      <c r="A16" s="16" t="s">
        <v>134</v>
      </c>
      <c r="B16" s="11"/>
      <c r="C16" s="19">
        <v>139897</v>
      </c>
      <c r="D16" s="11"/>
      <c r="E16" s="19">
        <v>3997481130</v>
      </c>
      <c r="F16" s="11"/>
      <c r="G16" s="19">
        <v>4000710255</v>
      </c>
      <c r="H16" s="11"/>
      <c r="I16" s="27">
        <f>E16-G16</f>
        <v>-3229125</v>
      </c>
      <c r="J16" s="11"/>
      <c r="K16" s="19">
        <v>139897</v>
      </c>
      <c r="L16" s="11"/>
      <c r="M16" s="19">
        <v>3997481130</v>
      </c>
      <c r="N16" s="11"/>
      <c r="O16" s="19">
        <v>4000710255</v>
      </c>
      <c r="P16" s="11"/>
      <c r="Q16" s="27">
        <f>M16-O16</f>
        <v>-3229125</v>
      </c>
      <c r="R16"/>
      <c r="S16" s="27"/>
      <c r="T16" s="27"/>
      <c r="U16" s="27"/>
      <c r="V16" s="25"/>
      <c r="W16" s="24"/>
      <c r="X16" s="24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24" ht="24.75" customHeight="1" thickBot="1">
      <c r="A17" s="9" t="s">
        <v>14</v>
      </c>
      <c r="B17" s="11"/>
      <c r="C17" s="20">
        <f>SUM(C8:C16)</f>
        <v>243377381</v>
      </c>
      <c r="D17" s="11"/>
      <c r="E17" s="20">
        <f>SUM(E8:E16)</f>
        <v>1497489985721</v>
      </c>
      <c r="F17" s="11"/>
      <c r="G17" s="20">
        <f>SUM(G8:G16)</f>
        <v>1662599159051</v>
      </c>
      <c r="H17" s="11"/>
      <c r="I17" s="28">
        <f>SUM(I8:I16)</f>
        <v>-165109173330</v>
      </c>
      <c r="J17" s="11"/>
      <c r="K17" s="20">
        <f>SUM(K8:K16)</f>
        <v>243377381</v>
      </c>
      <c r="L17" s="11"/>
      <c r="M17" s="20">
        <f>SUM(M8:M16)</f>
        <v>1497489985721</v>
      </c>
      <c r="N17" s="11"/>
      <c r="O17" s="20">
        <f>SUM(O8:O16)</f>
        <v>1621865957566</v>
      </c>
      <c r="P17" s="11"/>
      <c r="Q17" s="28">
        <f>SUM(Q8:Q16)</f>
        <v>-124375971845</v>
      </c>
      <c r="S17" s="27"/>
      <c r="T17" s="24"/>
      <c r="U17" s="27"/>
      <c r="V17" s="25"/>
      <c r="W17" s="24"/>
      <c r="X17" s="24"/>
    </row>
    <row r="18" spans="1:24" ht="13.5" thickTop="1">
      <c r="S18" s="24"/>
    </row>
    <row r="19" spans="1:24">
      <c r="G19" s="24"/>
      <c r="I19" s="24"/>
      <c r="Q19" s="24"/>
      <c r="S19" s="24"/>
    </row>
    <row r="20" spans="1:24">
      <c r="G20" s="24"/>
      <c r="I20" s="25"/>
      <c r="Q20" s="24"/>
    </row>
    <row r="21" spans="1:24">
      <c r="G21" s="24"/>
      <c r="I21" s="25"/>
      <c r="Q21" s="25"/>
    </row>
    <row r="22" spans="1:24">
      <c r="G22" s="24"/>
      <c r="I22" s="25"/>
      <c r="Q22" s="25"/>
    </row>
    <row r="23" spans="1:24">
      <c r="E23" s="24"/>
      <c r="I23" s="25"/>
    </row>
    <row r="24" spans="1:24">
      <c r="I24" s="2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E24"/>
  <sheetViews>
    <sheetView rightToLeft="1" view="pageBreakPreview" zoomScaleNormal="100" zoomScaleSheetLayoutView="100" workbookViewId="0">
      <selection activeCell="C14" sqref="C1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7.855468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6.42578125" bestFit="1" customWidth="1"/>
    <col min="14" max="14" width="1.28515625" customWidth="1"/>
    <col min="15" max="15" width="14.28515625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1.5703125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31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31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31" ht="28.5" customHeight="1">
      <c r="A4" s="75" t="s">
        <v>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31" ht="27" customHeight="1">
      <c r="A5" s="75" t="s">
        <v>113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31" ht="24.6" customHeight="1">
      <c r="A6" s="7"/>
      <c r="B6" s="7"/>
      <c r="C6" s="7"/>
      <c r="D6" s="7"/>
      <c r="E6" s="77" t="s">
        <v>124</v>
      </c>
      <c r="F6" s="77"/>
      <c r="G6" s="77"/>
      <c r="H6" s="77"/>
      <c r="I6" s="77"/>
      <c r="J6" s="7"/>
      <c r="K6" s="77" t="s">
        <v>2</v>
      </c>
      <c r="L6" s="77"/>
      <c r="M6" s="77"/>
      <c r="N6" s="77"/>
      <c r="O6" s="77"/>
      <c r="P6" s="77"/>
      <c r="Q6" s="77"/>
      <c r="R6" s="7"/>
      <c r="S6" s="77" t="s">
        <v>127</v>
      </c>
      <c r="T6" s="77"/>
      <c r="U6" s="77"/>
      <c r="V6" s="77"/>
      <c r="W6" s="77"/>
      <c r="X6" s="77"/>
      <c r="Y6" s="77"/>
      <c r="Z6" s="77"/>
      <c r="AA6" s="77"/>
    </row>
    <row r="7" spans="1:31" ht="24.75" customHeight="1">
      <c r="A7" s="7"/>
      <c r="B7" s="7"/>
      <c r="C7" s="7"/>
      <c r="D7" s="7"/>
      <c r="E7" s="80" t="s">
        <v>6</v>
      </c>
      <c r="F7" s="8"/>
      <c r="G7" s="80" t="s">
        <v>7</v>
      </c>
      <c r="H7" s="8"/>
      <c r="I7" s="80" t="s">
        <v>8</v>
      </c>
      <c r="J7" s="7"/>
      <c r="K7" s="84" t="s">
        <v>3</v>
      </c>
      <c r="L7" s="84"/>
      <c r="M7" s="84"/>
      <c r="N7" s="8"/>
      <c r="O7" s="84" t="s">
        <v>4</v>
      </c>
      <c r="P7" s="84"/>
      <c r="Q7" s="84"/>
      <c r="R7" s="7"/>
      <c r="S7" s="80" t="s">
        <v>6</v>
      </c>
      <c r="T7" s="8"/>
      <c r="U7" s="82" t="s">
        <v>10</v>
      </c>
      <c r="V7" s="8"/>
      <c r="W7" s="80" t="s">
        <v>7</v>
      </c>
      <c r="X7" s="8"/>
      <c r="Y7" s="80" t="s">
        <v>8</v>
      </c>
      <c r="Z7" s="8"/>
      <c r="AA7" s="82" t="s">
        <v>11</v>
      </c>
    </row>
    <row r="8" spans="1:31" ht="24.75" customHeight="1">
      <c r="A8" s="77" t="s">
        <v>5</v>
      </c>
      <c r="B8" s="77"/>
      <c r="C8" s="77"/>
      <c r="D8" s="7"/>
      <c r="E8" s="81"/>
      <c r="F8" s="7"/>
      <c r="G8" s="81"/>
      <c r="H8" s="7"/>
      <c r="I8" s="81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81"/>
      <c r="T8" s="7"/>
      <c r="U8" s="83"/>
      <c r="V8" s="7"/>
      <c r="W8" s="81"/>
      <c r="X8" s="7"/>
      <c r="Y8" s="81"/>
      <c r="Z8" s="7"/>
      <c r="AA8" s="83"/>
    </row>
    <row r="9" spans="1:31" ht="24.75" customHeight="1">
      <c r="A9" s="78" t="s">
        <v>12</v>
      </c>
      <c r="B9" s="78"/>
      <c r="C9" s="78"/>
      <c r="D9" s="7"/>
      <c r="E9" s="55">
        <v>31865896</v>
      </c>
      <c r="F9" s="7"/>
      <c r="G9" s="55">
        <v>85567996185</v>
      </c>
      <c r="H9" s="7"/>
      <c r="I9" s="55">
        <v>137619731966</v>
      </c>
      <c r="J9" s="7"/>
      <c r="K9" s="55">
        <v>0</v>
      </c>
      <c r="L9" s="7"/>
      <c r="M9" s="55">
        <v>0</v>
      </c>
      <c r="N9" s="7"/>
      <c r="O9" s="55">
        <v>0</v>
      </c>
      <c r="P9" s="7"/>
      <c r="Q9" s="55">
        <v>0</v>
      </c>
      <c r="R9" s="7"/>
      <c r="S9" s="55">
        <v>31865896</v>
      </c>
      <c r="T9" s="7"/>
      <c r="U9" s="55">
        <v>4175</v>
      </c>
      <c r="V9" s="7"/>
      <c r="W9" s="55">
        <v>85567996185</v>
      </c>
      <c r="X9" s="7"/>
      <c r="Y9" s="55">
        <v>132939005312</v>
      </c>
      <c r="Z9" s="7"/>
      <c r="AA9" s="56">
        <v>8.0338242748076212</v>
      </c>
      <c r="AC9" s="23"/>
      <c r="AD9" s="10"/>
      <c r="AE9" s="24"/>
    </row>
    <row r="10" spans="1:31" ht="24.75" customHeight="1">
      <c r="A10" s="79" t="s">
        <v>13</v>
      </c>
      <c r="B10" s="79"/>
      <c r="C10" s="79"/>
      <c r="D10" s="7"/>
      <c r="E10" s="57">
        <v>166443763</v>
      </c>
      <c r="F10" s="7"/>
      <c r="G10" s="58">
        <v>1013504243260</v>
      </c>
      <c r="H10" s="7"/>
      <c r="I10" s="58">
        <v>991250903811</v>
      </c>
      <c r="J10" s="7"/>
      <c r="K10" s="58">
        <v>17055399</v>
      </c>
      <c r="L10" s="7"/>
      <c r="M10" s="58">
        <v>98141047120</v>
      </c>
      <c r="N10" s="7"/>
      <c r="O10" s="59">
        <v>0</v>
      </c>
      <c r="P10" s="7"/>
      <c r="Q10" s="59">
        <v>0</v>
      </c>
      <c r="R10" s="7"/>
      <c r="S10" s="58">
        <v>183499162</v>
      </c>
      <c r="T10" s="7"/>
      <c r="U10" s="57">
        <v>5110</v>
      </c>
      <c r="V10" s="7"/>
      <c r="W10" s="58">
        <v>1111645290380</v>
      </c>
      <c r="X10" s="7"/>
      <c r="Y10" s="58">
        <v>936968080474</v>
      </c>
      <c r="Z10" s="7"/>
      <c r="AA10" s="60">
        <v>56.623237792139882</v>
      </c>
      <c r="AC10" s="23"/>
      <c r="AD10" s="10"/>
    </row>
    <row r="11" spans="1:31" ht="24.75" customHeight="1" thickBot="1">
      <c r="A11" s="76" t="s">
        <v>14</v>
      </c>
      <c r="B11" s="76"/>
      <c r="C11" s="76"/>
      <c r="D11" s="9"/>
      <c r="E11" s="61">
        <f>SUM(E9:E10)</f>
        <v>198309659</v>
      </c>
      <c r="F11" s="7"/>
      <c r="G11" s="61">
        <f>SUM(G9:G10)</f>
        <v>1099072239445</v>
      </c>
      <c r="H11" s="7"/>
      <c r="I11" s="61">
        <f>SUM(I9:I10)</f>
        <v>1128870635777</v>
      </c>
      <c r="J11" s="7"/>
      <c r="K11" s="61">
        <f>SUM(K9:K10)</f>
        <v>17055399</v>
      </c>
      <c r="L11" s="7"/>
      <c r="M11" s="61">
        <f>SUM(M9:M10)</f>
        <v>98141047120</v>
      </c>
      <c r="N11" s="7"/>
      <c r="O11" s="62">
        <f>SUM(O9:O10)</f>
        <v>0</v>
      </c>
      <c r="P11" s="7"/>
      <c r="Q11" s="62">
        <f>SUM(Q9:Q10)</f>
        <v>0</v>
      </c>
      <c r="R11" s="7"/>
      <c r="S11" s="61">
        <f>SUM(S9:S10)</f>
        <v>215365058</v>
      </c>
      <c r="T11" s="7"/>
      <c r="U11" s="57"/>
      <c r="V11" s="7"/>
      <c r="W11" s="61">
        <f>SUM(W9:W10)</f>
        <v>1197213286565</v>
      </c>
      <c r="X11" s="7"/>
      <c r="Y11" s="61">
        <f>SUM(Y9:Y10)</f>
        <v>1069907085786</v>
      </c>
      <c r="Z11" s="7"/>
      <c r="AA11" s="63">
        <f>SUM(AA9:AA10)</f>
        <v>64.657062066947503</v>
      </c>
      <c r="AC11" s="23"/>
      <c r="AD11" s="10"/>
    </row>
    <row r="12" spans="1:31" ht="13.5" thickTop="1"/>
    <row r="13" spans="1:31">
      <c r="AA13" s="10"/>
    </row>
    <row r="14" spans="1:31">
      <c r="M14" s="24"/>
      <c r="Y14" s="24"/>
      <c r="AA14" s="10"/>
    </row>
    <row r="15" spans="1:31">
      <c r="K15" s="24"/>
      <c r="M15" s="24"/>
      <c r="Y15" s="24"/>
    </row>
    <row r="16" spans="1:31">
      <c r="K16" s="24"/>
      <c r="M16" s="24"/>
      <c r="W16" s="24"/>
      <c r="Y16" s="24"/>
    </row>
    <row r="17" spans="9:25">
      <c r="I17" s="24"/>
      <c r="K17" s="24"/>
      <c r="M17" s="24"/>
      <c r="Y17" s="24"/>
    </row>
    <row r="18" spans="9:25">
      <c r="I18" s="24"/>
      <c r="M18" s="24"/>
      <c r="Y18" s="41"/>
    </row>
    <row r="24" spans="9:25">
      <c r="W24" s="10"/>
    </row>
  </sheetData>
  <mergeCells count="22">
    <mergeCell ref="AA7:AA8"/>
    <mergeCell ref="K6:Q6"/>
    <mergeCell ref="S6:AA6"/>
    <mergeCell ref="K7:M7"/>
    <mergeCell ref="O7:Q7"/>
    <mergeCell ref="S7:S8"/>
    <mergeCell ref="U7:U8"/>
    <mergeCell ref="W7:W8"/>
    <mergeCell ref="Y7:Y8"/>
    <mergeCell ref="A11:C11"/>
    <mergeCell ref="A8:C8"/>
    <mergeCell ref="A9:C9"/>
    <mergeCell ref="A10:C10"/>
    <mergeCell ref="E6:I6"/>
    <mergeCell ref="E7:E8"/>
    <mergeCell ref="G7:G8"/>
    <mergeCell ref="I7:I8"/>
    <mergeCell ref="A1:AA1"/>
    <mergeCell ref="A2:AA2"/>
    <mergeCell ref="A3:AA3"/>
    <mergeCell ref="A4:AA4"/>
    <mergeCell ref="A5:AA5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D38"/>
  <sheetViews>
    <sheetView rightToLeft="1" view="pageBreakPreview" zoomScaleNormal="70" zoomScaleSheetLayoutView="100" workbookViewId="0">
      <selection activeCell="A21" sqref="A21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6" customWidth="1"/>
    <col min="7" max="7" width="1.28515625" customWidth="1"/>
    <col min="8" max="8" width="16" customWidth="1"/>
    <col min="9" max="9" width="1.28515625" customWidth="1"/>
    <col min="10" max="10" width="13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5703125" bestFit="1" customWidth="1"/>
    <col min="17" max="17" width="1.28515625" customWidth="1"/>
    <col min="18" max="18" width="11" bestFit="1" customWidth="1"/>
    <col min="19" max="19" width="1.28515625" customWidth="1"/>
    <col min="20" max="20" width="14.85546875" customWidth="1"/>
    <col min="21" max="21" width="1.28515625" customWidth="1"/>
    <col min="22" max="22" width="16.42578125" bestFit="1" customWidth="1"/>
    <col min="23" max="23" width="1.28515625" customWidth="1"/>
    <col min="24" max="24" width="16.28515625" bestFit="1" customWidth="1"/>
    <col min="25" max="25" width="1.28515625" customWidth="1"/>
    <col min="26" max="26" width="12" customWidth="1"/>
    <col min="27" max="27" width="14.85546875" bestFit="1" customWidth="1"/>
    <col min="28" max="28" width="16.28515625" bestFit="1" customWidth="1"/>
    <col min="29" max="29" width="18.5703125" bestFit="1" customWidth="1"/>
  </cols>
  <sheetData>
    <row r="1" spans="1:30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30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30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30" ht="14.45" customHeight="1"/>
    <row r="5" spans="1:30" ht="24">
      <c r="A5" s="75" t="s">
        <v>57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30" ht="24.75" customHeight="1">
      <c r="A6" s="11"/>
      <c r="B6" s="11"/>
      <c r="C6" s="11"/>
      <c r="D6" s="77" t="s">
        <v>124</v>
      </c>
      <c r="E6" s="77"/>
      <c r="F6" s="77"/>
      <c r="G6" s="77"/>
      <c r="H6" s="77"/>
      <c r="I6" s="11"/>
      <c r="J6" s="77" t="s">
        <v>2</v>
      </c>
      <c r="K6" s="77"/>
      <c r="L6" s="77"/>
      <c r="M6" s="77"/>
      <c r="N6" s="77"/>
      <c r="O6" s="77"/>
      <c r="P6" s="77"/>
      <c r="Q6" s="11"/>
      <c r="R6" s="77" t="s">
        <v>127</v>
      </c>
      <c r="S6" s="77"/>
      <c r="T6" s="77"/>
      <c r="U6" s="77"/>
      <c r="V6" s="77"/>
      <c r="W6" s="77"/>
      <c r="X6" s="77"/>
      <c r="Y6" s="77"/>
      <c r="Z6" s="77"/>
    </row>
    <row r="7" spans="1:30" ht="24.75" customHeight="1">
      <c r="A7" s="11"/>
      <c r="B7" s="11"/>
      <c r="C7" s="11"/>
      <c r="D7" s="80" t="s">
        <v>18</v>
      </c>
      <c r="E7" s="12"/>
      <c r="F7" s="80" t="s">
        <v>7</v>
      </c>
      <c r="G7" s="12"/>
      <c r="H7" s="80" t="s">
        <v>8</v>
      </c>
      <c r="I7" s="11"/>
      <c r="J7" s="84" t="s">
        <v>15</v>
      </c>
      <c r="K7" s="84"/>
      <c r="L7" s="84"/>
      <c r="M7" s="12"/>
      <c r="N7" s="84" t="s">
        <v>16</v>
      </c>
      <c r="O7" s="84"/>
      <c r="P7" s="84"/>
      <c r="Q7" s="11"/>
      <c r="R7" s="80" t="s">
        <v>6</v>
      </c>
      <c r="S7" s="12"/>
      <c r="T7" s="82" t="s">
        <v>19</v>
      </c>
      <c r="U7" s="12"/>
      <c r="V7" s="80" t="s">
        <v>7</v>
      </c>
      <c r="W7" s="12"/>
      <c r="X7" s="80" t="s">
        <v>8</v>
      </c>
      <c r="Y7" s="12"/>
      <c r="Z7" s="82" t="s">
        <v>11</v>
      </c>
    </row>
    <row r="8" spans="1:30" ht="24.75" customHeight="1">
      <c r="A8" s="77" t="s">
        <v>17</v>
      </c>
      <c r="B8" s="77"/>
      <c r="C8" s="11"/>
      <c r="D8" s="81"/>
      <c r="E8" s="2"/>
      <c r="F8" s="81"/>
      <c r="G8" s="11"/>
      <c r="H8" s="81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81"/>
      <c r="S8" s="11"/>
      <c r="T8" s="83"/>
      <c r="U8" s="11"/>
      <c r="V8" s="81"/>
      <c r="W8" s="11"/>
      <c r="X8" s="81"/>
      <c r="Y8" s="11"/>
      <c r="Z8" s="83"/>
    </row>
    <row r="9" spans="1:30" ht="24.75" customHeight="1">
      <c r="A9" s="86" t="s">
        <v>115</v>
      </c>
      <c r="B9" s="86"/>
      <c r="C9" s="11"/>
      <c r="D9" s="14">
        <v>20956820</v>
      </c>
      <c r="E9" s="11"/>
      <c r="F9" s="14">
        <v>337244969077</v>
      </c>
      <c r="G9" s="11"/>
      <c r="H9" s="14">
        <v>337434061388.164</v>
      </c>
      <c r="I9" s="11"/>
      <c r="J9" s="14">
        <v>420317429</v>
      </c>
      <c r="K9" s="11"/>
      <c r="L9" s="14">
        <v>6859438699957</v>
      </c>
      <c r="M9" s="11"/>
      <c r="N9" s="26">
        <v>-432138432</v>
      </c>
      <c r="O9" s="11"/>
      <c r="P9" s="53">
        <v>7052136445017</v>
      </c>
      <c r="Q9" s="11"/>
      <c r="R9" s="14">
        <v>9135817</v>
      </c>
      <c r="S9" s="11"/>
      <c r="T9" s="14">
        <v>16504</v>
      </c>
      <c r="U9" s="11"/>
      <c r="V9" s="14">
        <v>150457868985</v>
      </c>
      <c r="W9" s="11"/>
      <c r="X9" s="14">
        <v>150766403926</v>
      </c>
      <c r="Y9" s="11"/>
      <c r="Z9" s="15">
        <v>9.1111769103692541</v>
      </c>
      <c r="AA9" s="49"/>
      <c r="AB9" s="49"/>
      <c r="AC9" s="24"/>
      <c r="AD9" s="24"/>
    </row>
    <row r="10" spans="1:30" ht="24.75" customHeight="1">
      <c r="A10" s="85" t="s">
        <v>122</v>
      </c>
      <c r="B10" s="85"/>
      <c r="C10" s="11"/>
      <c r="D10" s="17">
        <v>6474085</v>
      </c>
      <c r="E10" s="11"/>
      <c r="F10" s="17">
        <v>78574558092</v>
      </c>
      <c r="G10" s="11"/>
      <c r="H10" s="17">
        <v>82821613084.192505</v>
      </c>
      <c r="I10" s="11"/>
      <c r="J10" s="17">
        <v>23497133</v>
      </c>
      <c r="K10" s="11"/>
      <c r="L10" s="17">
        <v>306816404080</v>
      </c>
      <c r="M10" s="11"/>
      <c r="N10" s="27">
        <v>-23464415</v>
      </c>
      <c r="O10" s="11"/>
      <c r="P10" s="54">
        <v>305890298202</v>
      </c>
      <c r="Q10" s="11"/>
      <c r="R10" s="17">
        <v>6506803</v>
      </c>
      <c r="S10" s="11"/>
      <c r="T10" s="17">
        <v>13220</v>
      </c>
      <c r="U10" s="11"/>
      <c r="V10" s="17">
        <v>85671512309</v>
      </c>
      <c r="W10" s="11"/>
      <c r="X10" s="17">
        <v>85980366490</v>
      </c>
      <c r="Y10" s="11"/>
      <c r="Z10" s="18">
        <v>5.1960006308386735</v>
      </c>
      <c r="AA10" s="49"/>
      <c r="AB10" s="49"/>
      <c r="AC10" s="24"/>
      <c r="AD10" s="24"/>
    </row>
    <row r="11" spans="1:30" ht="24.75" customHeight="1">
      <c r="A11" s="85" t="s">
        <v>116</v>
      </c>
      <c r="B11" s="85"/>
      <c r="C11" s="11"/>
      <c r="D11" s="17">
        <v>300000</v>
      </c>
      <c r="E11" s="11"/>
      <c r="F11" s="17">
        <v>4351115676</v>
      </c>
      <c r="G11" s="11"/>
      <c r="H11" s="17">
        <v>4376179312.5</v>
      </c>
      <c r="I11" s="11"/>
      <c r="J11" s="17">
        <v>0</v>
      </c>
      <c r="K11" s="11"/>
      <c r="L11" s="17">
        <v>0</v>
      </c>
      <c r="M11" s="11"/>
      <c r="N11" s="27">
        <v>-300000</v>
      </c>
      <c r="O11" s="11"/>
      <c r="P11" s="54">
        <v>4385117650</v>
      </c>
      <c r="Q11" s="11"/>
      <c r="R11" s="17">
        <v>0</v>
      </c>
      <c r="S11" s="11"/>
      <c r="T11" s="17">
        <v>0</v>
      </c>
      <c r="U11" s="11"/>
      <c r="V11" s="17">
        <v>0</v>
      </c>
      <c r="W11" s="11"/>
      <c r="X11" s="17">
        <v>0</v>
      </c>
      <c r="Y11" s="11"/>
      <c r="Z11" s="18">
        <v>0</v>
      </c>
      <c r="AA11" s="49"/>
      <c r="AB11" s="49"/>
      <c r="AC11" s="24"/>
      <c r="AD11" s="24"/>
    </row>
    <row r="12" spans="1:30" ht="24.75" customHeight="1">
      <c r="A12" s="85" t="s">
        <v>117</v>
      </c>
      <c r="B12" s="85"/>
      <c r="C12" s="11"/>
      <c r="D12" s="17">
        <v>1601070</v>
      </c>
      <c r="E12" s="11"/>
      <c r="F12" s="17">
        <v>30748212038</v>
      </c>
      <c r="G12" s="11"/>
      <c r="H12" s="17">
        <v>33118270842.153801</v>
      </c>
      <c r="I12" s="11"/>
      <c r="J12" s="17">
        <v>2075251</v>
      </c>
      <c r="K12" s="11"/>
      <c r="L12" s="17">
        <v>43025288834</v>
      </c>
      <c r="M12" s="11"/>
      <c r="N12" s="27">
        <v>-1803297</v>
      </c>
      <c r="O12" s="11"/>
      <c r="P12" s="54">
        <v>37555031072</v>
      </c>
      <c r="Q12" s="11"/>
      <c r="R12" s="17">
        <v>1873024</v>
      </c>
      <c r="S12" s="11"/>
      <c r="T12" s="17">
        <v>20699</v>
      </c>
      <c r="U12" s="11"/>
      <c r="V12" s="17">
        <v>38003820485</v>
      </c>
      <c r="W12" s="11"/>
      <c r="X12" s="17">
        <v>38751889703</v>
      </c>
      <c r="Y12" s="11"/>
      <c r="Z12" s="18">
        <v>2.3418700287396126</v>
      </c>
      <c r="AA12" s="50"/>
      <c r="AB12" s="50"/>
      <c r="AC12" s="24"/>
    </row>
    <row r="13" spans="1:30" ht="24.75" customHeight="1">
      <c r="A13" s="85" t="s">
        <v>119</v>
      </c>
      <c r="B13" s="85"/>
      <c r="C13" s="11"/>
      <c r="D13" s="17">
        <v>1240446</v>
      </c>
      <c r="E13" s="11"/>
      <c r="F13" s="17">
        <v>36730103271</v>
      </c>
      <c r="G13" s="11"/>
      <c r="H13" s="17">
        <v>38841003774.032204</v>
      </c>
      <c r="I13" s="11"/>
      <c r="J13" s="17">
        <v>15586</v>
      </c>
      <c r="K13" s="11"/>
      <c r="L13" s="17">
        <v>489991005</v>
      </c>
      <c r="M13" s="11"/>
      <c r="N13" s="27">
        <v>-550440</v>
      </c>
      <c r="O13" s="11"/>
      <c r="P13" s="54">
        <v>17622835667</v>
      </c>
      <c r="Q13" s="11"/>
      <c r="R13" s="17">
        <v>705592</v>
      </c>
      <c r="S13" s="11"/>
      <c r="T13" s="17">
        <v>32075</v>
      </c>
      <c r="U13" s="11"/>
      <c r="V13" s="17">
        <v>20908862800</v>
      </c>
      <c r="W13" s="11"/>
      <c r="X13" s="17">
        <v>22623517900</v>
      </c>
      <c r="Y13" s="11"/>
      <c r="Z13" s="18">
        <v>1.3671936754754583</v>
      </c>
      <c r="AA13" s="49"/>
      <c r="AB13" s="49"/>
      <c r="AC13" s="24"/>
      <c r="AD13" s="24"/>
    </row>
    <row r="14" spans="1:30" ht="24.75" customHeight="1">
      <c r="A14" s="85" t="s">
        <v>118</v>
      </c>
      <c r="B14" s="85"/>
      <c r="C14" s="11"/>
      <c r="D14" s="17">
        <v>4097956</v>
      </c>
      <c r="E14" s="11"/>
      <c r="F14" s="17">
        <v>52112939726</v>
      </c>
      <c r="G14" s="11"/>
      <c r="H14" s="17">
        <v>52898530234.7248</v>
      </c>
      <c r="I14" s="11"/>
      <c r="J14" s="17">
        <v>14636297</v>
      </c>
      <c r="K14" s="11"/>
      <c r="L14" s="17">
        <v>190214452229</v>
      </c>
      <c r="M14" s="11"/>
      <c r="N14" s="27">
        <v>-14685091</v>
      </c>
      <c r="O14" s="11"/>
      <c r="P14" s="54">
        <v>190845019044</v>
      </c>
      <c r="Q14" s="11"/>
      <c r="R14" s="17">
        <v>4049162</v>
      </c>
      <c r="S14" s="11"/>
      <c r="T14" s="17">
        <v>13194</v>
      </c>
      <c r="U14" s="11"/>
      <c r="V14" s="17">
        <v>52630758204</v>
      </c>
      <c r="W14" s="11"/>
      <c r="X14" s="17">
        <v>53420703361</v>
      </c>
      <c r="Y14" s="11"/>
      <c r="Z14" s="18">
        <v>3.2283417679533279</v>
      </c>
      <c r="AA14" s="49"/>
      <c r="AB14" s="49"/>
      <c r="AC14" s="24"/>
      <c r="AD14" s="24"/>
    </row>
    <row r="15" spans="1:30" ht="24.75" customHeight="1">
      <c r="A15" s="85" t="s">
        <v>121</v>
      </c>
      <c r="B15" s="85"/>
      <c r="C15" s="11"/>
      <c r="D15" s="17">
        <v>5746715</v>
      </c>
      <c r="E15" s="11"/>
      <c r="F15" s="17">
        <v>63639781161</v>
      </c>
      <c r="G15" s="11"/>
      <c r="H15" s="17">
        <v>68530536651.0765</v>
      </c>
      <c r="I15" s="11"/>
      <c r="J15" s="17">
        <v>13185494</v>
      </c>
      <c r="K15" s="11"/>
      <c r="L15" s="17">
        <v>167420963189</v>
      </c>
      <c r="M15" s="11"/>
      <c r="N15" s="27">
        <v>-13330181</v>
      </c>
      <c r="O15" s="11"/>
      <c r="P15" s="54">
        <v>169180478988</v>
      </c>
      <c r="Q15" s="11"/>
      <c r="R15" s="17">
        <v>5602028</v>
      </c>
      <c r="S15" s="11"/>
      <c r="T15" s="17">
        <v>12866</v>
      </c>
      <c r="U15" s="11"/>
      <c r="V15" s="17">
        <v>69847881479</v>
      </c>
      <c r="W15" s="11"/>
      <c r="X15" s="17">
        <v>72042537430</v>
      </c>
      <c r="Y15" s="11"/>
      <c r="Z15" s="18">
        <v>4.3537040514596521</v>
      </c>
      <c r="AA15" s="49"/>
      <c r="AB15" s="49"/>
      <c r="AC15" s="24"/>
      <c r="AD15" s="24"/>
    </row>
    <row r="16" spans="1:30" ht="24.75" customHeight="1">
      <c r="A16" s="85" t="s">
        <v>131</v>
      </c>
      <c r="B16" s="85"/>
      <c r="C16" s="11"/>
      <c r="D16" s="17">
        <v>0</v>
      </c>
      <c r="E16" s="11"/>
      <c r="F16" s="17">
        <v>0</v>
      </c>
      <c r="G16" s="11"/>
      <c r="H16" s="17">
        <v>0</v>
      </c>
      <c r="I16" s="11"/>
      <c r="J16" s="17">
        <v>139897</v>
      </c>
      <c r="K16" s="11"/>
      <c r="L16" s="17">
        <v>4000710255</v>
      </c>
      <c r="M16" s="11"/>
      <c r="N16" s="27">
        <v>0</v>
      </c>
      <c r="O16" s="11"/>
      <c r="P16" s="54">
        <v>0</v>
      </c>
      <c r="Q16" s="11"/>
      <c r="R16" s="17">
        <v>139897</v>
      </c>
      <c r="S16" s="11"/>
      <c r="T16" s="17">
        <v>28585</v>
      </c>
      <c r="U16" s="11"/>
      <c r="V16" s="17">
        <v>4000710255</v>
      </c>
      <c r="W16" s="11"/>
      <c r="X16" s="17">
        <v>3997481130</v>
      </c>
      <c r="Y16" s="11"/>
      <c r="Z16" s="18">
        <v>0.24157741262549132</v>
      </c>
      <c r="AA16" s="49"/>
      <c r="AB16" s="49"/>
      <c r="AC16" s="24"/>
      <c r="AD16" s="24"/>
    </row>
    <row r="17" spans="1:30" ht="24.75" customHeight="1">
      <c r="A17" s="85" t="s">
        <v>132</v>
      </c>
      <c r="B17" s="85"/>
      <c r="C17" s="11"/>
      <c r="D17" s="17">
        <v>0</v>
      </c>
      <c r="E17" s="11"/>
      <c r="F17" s="17">
        <v>0</v>
      </c>
      <c r="G17" s="11"/>
      <c r="H17" s="17">
        <v>0</v>
      </c>
      <c r="I17" s="11"/>
      <c r="J17" s="17">
        <v>9000000</v>
      </c>
      <c r="K17" s="11"/>
      <c r="L17" s="17">
        <v>149265982116</v>
      </c>
      <c r="M17" s="11"/>
      <c r="N17" s="27">
        <v>-9000000</v>
      </c>
      <c r="O17" s="11"/>
      <c r="P17" s="54">
        <v>149380985826</v>
      </c>
      <c r="Q17" s="11"/>
      <c r="R17" s="17">
        <v>0</v>
      </c>
      <c r="S17" s="11"/>
      <c r="T17" s="17">
        <v>0</v>
      </c>
      <c r="U17" s="11"/>
      <c r="V17" s="17">
        <v>0</v>
      </c>
      <c r="W17" s="11"/>
      <c r="X17" s="17">
        <v>0</v>
      </c>
      <c r="Y17" s="11"/>
      <c r="Z17" s="18">
        <v>0</v>
      </c>
      <c r="AA17" s="49"/>
      <c r="AB17" s="49"/>
      <c r="AC17" s="24"/>
      <c r="AD17" s="24"/>
    </row>
    <row r="18" spans="1:30" ht="24.75" customHeight="1" thickBot="1">
      <c r="A18" s="76" t="s">
        <v>14</v>
      </c>
      <c r="B18" s="76"/>
      <c r="C18" s="11"/>
      <c r="D18" s="20">
        <f>SUM(D9:D17)</f>
        <v>40417092</v>
      </c>
      <c r="E18" s="11"/>
      <c r="F18" s="20">
        <f>SUM(F9:F17)</f>
        <v>603401679041</v>
      </c>
      <c r="G18" s="11"/>
      <c r="H18" s="20">
        <f>SUM(H9:H17)</f>
        <v>618020195286.84387</v>
      </c>
      <c r="I18" s="11"/>
      <c r="J18" s="20">
        <f>SUM(J9:J17)</f>
        <v>482867087</v>
      </c>
      <c r="K18" s="11"/>
      <c r="L18" s="20">
        <f>SUM(L9:L17)</f>
        <v>7720672491665</v>
      </c>
      <c r="M18" s="11"/>
      <c r="N18" s="28">
        <f>SUM(N9:N17)</f>
        <v>-495271856</v>
      </c>
      <c r="O18" s="11"/>
      <c r="P18" s="20">
        <f>SUM(P9:Q17)</f>
        <v>7926996211466</v>
      </c>
      <c r="Q18" s="11"/>
      <c r="R18" s="20">
        <f>SUM(R9:R17)</f>
        <v>28012323</v>
      </c>
      <c r="S18" s="11"/>
      <c r="T18" s="17"/>
      <c r="U18" s="11"/>
      <c r="V18" s="20">
        <f>SUM(V9:V17)</f>
        <v>421521414517</v>
      </c>
      <c r="W18" s="11"/>
      <c r="X18" s="20">
        <f>SUM(X9:X17)</f>
        <v>427582899940</v>
      </c>
      <c r="Y18" s="11"/>
      <c r="Z18" s="64">
        <f>SUM(Z9:Z17)</f>
        <v>25.839864477461472</v>
      </c>
      <c r="AA18" s="23"/>
      <c r="AB18" s="23"/>
      <c r="AC18" s="10"/>
    </row>
    <row r="19" spans="1:30" ht="13.5" thickTop="1">
      <c r="Z19" s="10"/>
      <c r="AC19" s="10"/>
    </row>
    <row r="20" spans="1:30">
      <c r="H20" s="24"/>
      <c r="R20" s="24"/>
      <c r="V20" s="24"/>
      <c r="X20" s="24"/>
    </row>
    <row r="21" spans="1:30">
      <c r="D21" s="24"/>
      <c r="F21" s="24"/>
      <c r="H21" s="24"/>
      <c r="P21" s="25"/>
      <c r="R21" s="24"/>
      <c r="V21" s="24"/>
      <c r="X21" s="24"/>
    </row>
    <row r="22" spans="1:30">
      <c r="H22" s="24"/>
      <c r="J22" s="24"/>
      <c r="L22" s="24"/>
      <c r="N22" s="24"/>
      <c r="P22" s="24"/>
      <c r="R22" s="24"/>
      <c r="V22" s="48"/>
    </row>
    <row r="23" spans="1:30">
      <c r="H23" s="24"/>
      <c r="J23" s="24"/>
      <c r="L23" s="24"/>
      <c r="N23" s="24"/>
      <c r="P23" s="24"/>
      <c r="V23" s="24"/>
    </row>
    <row r="24" spans="1:30">
      <c r="H24" s="24"/>
      <c r="J24" s="24"/>
      <c r="L24" s="24"/>
      <c r="N24" s="24"/>
      <c r="P24" s="24"/>
      <c r="T24" s="24"/>
      <c r="V24" s="24"/>
      <c r="Z24" s="10"/>
    </row>
    <row r="25" spans="1:30">
      <c r="H25" s="24"/>
      <c r="N25" s="24"/>
      <c r="P25" s="24"/>
    </row>
    <row r="26" spans="1:30">
      <c r="H26" s="24"/>
      <c r="J26" s="24"/>
      <c r="L26" s="24"/>
      <c r="N26" s="24"/>
      <c r="P26" s="24"/>
    </row>
    <row r="27" spans="1:30">
      <c r="H27" s="24"/>
      <c r="N27" s="25"/>
      <c r="P27" s="24"/>
      <c r="V27" s="24"/>
    </row>
    <row r="28" spans="1:30">
      <c r="H28" s="24"/>
      <c r="J28" s="24"/>
      <c r="L28" s="24"/>
      <c r="V28" s="24"/>
    </row>
    <row r="29" spans="1:30">
      <c r="H29" s="24"/>
    </row>
    <row r="30" spans="1:30">
      <c r="H30" s="24"/>
    </row>
    <row r="31" spans="1:30">
      <c r="H31" s="24"/>
    </row>
    <row r="32" spans="1:30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</sheetData>
  <mergeCells count="28">
    <mergeCell ref="A16:B16"/>
    <mergeCell ref="A17:B17"/>
    <mergeCell ref="A18:B18"/>
    <mergeCell ref="A5:Z5"/>
    <mergeCell ref="A13:B13"/>
    <mergeCell ref="A14:B14"/>
    <mergeCell ref="A10:B10"/>
    <mergeCell ref="A11:B11"/>
    <mergeCell ref="A12:B12"/>
    <mergeCell ref="J7:L7"/>
    <mergeCell ref="N7:P7"/>
    <mergeCell ref="A8:B8"/>
    <mergeCell ref="A9:B9"/>
    <mergeCell ref="D7:D8"/>
    <mergeCell ref="F7:F8"/>
    <mergeCell ref="H7:H8"/>
    <mergeCell ref="A1:Z1"/>
    <mergeCell ref="A2:Z2"/>
    <mergeCell ref="A3:Z3"/>
    <mergeCell ref="D6:H6"/>
    <mergeCell ref="J6:P6"/>
    <mergeCell ref="R6:Z6"/>
    <mergeCell ref="A15:B15"/>
    <mergeCell ref="T7:T8"/>
    <mergeCell ref="V7:V8"/>
    <mergeCell ref="X7:X8"/>
    <mergeCell ref="Z7:Z8"/>
    <mergeCell ref="R7:R8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O16"/>
  <sheetViews>
    <sheetView rightToLeft="1" view="pageBreakPreview" zoomScaleNormal="100" zoomScaleSheetLayoutView="100" workbookViewId="0">
      <selection activeCell="A16" sqref="A16"/>
    </sheetView>
  </sheetViews>
  <sheetFormatPr defaultRowHeight="12.75"/>
  <cols>
    <col min="1" max="1" width="34.28515625" customWidth="1"/>
    <col min="2" max="2" width="1.7109375" customWidth="1"/>
    <col min="3" max="3" width="1.28515625" customWidth="1"/>
    <col min="4" max="4" width="15" bestFit="1" customWidth="1"/>
    <col min="5" max="5" width="1.28515625" customWidth="1"/>
    <col min="6" max="6" width="21.42578125" customWidth="1"/>
    <col min="7" max="7" width="1.28515625" customWidth="1"/>
    <col min="8" max="8" width="19" customWidth="1"/>
    <col min="9" max="9" width="1.28515625" customWidth="1"/>
    <col min="10" max="10" width="17.5703125" bestFit="1" customWidth="1"/>
    <col min="11" max="11" width="1.28515625" customWidth="1"/>
    <col min="12" max="12" width="12.5703125" customWidth="1"/>
    <col min="13" max="13" width="0.28515625" customWidth="1"/>
    <col min="15" max="15" width="16.42578125" bestFit="1" customWidth="1"/>
  </cols>
  <sheetData>
    <row r="1" spans="1:15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5" ht="21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5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5" ht="24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5" ht="24.75" customHeight="1">
      <c r="A6" s="87" t="s">
        <v>67</v>
      </c>
      <c r="B6" s="87"/>
      <c r="D6" s="2" t="s">
        <v>124</v>
      </c>
      <c r="F6" s="77" t="s">
        <v>2</v>
      </c>
      <c r="G6" s="77"/>
      <c r="H6" s="77"/>
      <c r="J6" s="87" t="s">
        <v>127</v>
      </c>
      <c r="K6" s="87"/>
      <c r="L6" s="87"/>
    </row>
    <row r="7" spans="1:15" ht="39" customHeight="1">
      <c r="A7" s="2" t="s">
        <v>20</v>
      </c>
      <c r="B7" s="29"/>
      <c r="D7" s="2" t="s">
        <v>21</v>
      </c>
      <c r="F7" s="2" t="s">
        <v>22</v>
      </c>
      <c r="H7" s="2" t="s">
        <v>23</v>
      </c>
      <c r="J7" s="2" t="s">
        <v>21</v>
      </c>
      <c r="L7" s="37" t="s">
        <v>11</v>
      </c>
    </row>
    <row r="8" spans="1:15" ht="24.75" customHeight="1">
      <c r="A8" s="13" t="s">
        <v>59</v>
      </c>
      <c r="B8" s="16"/>
      <c r="D8" s="17">
        <v>25592594</v>
      </c>
      <c r="E8" s="17">
        <v>0</v>
      </c>
      <c r="F8" s="17">
        <v>492022837</v>
      </c>
      <c r="G8" s="17">
        <v>0</v>
      </c>
      <c r="H8" s="17">
        <v>490049000</v>
      </c>
      <c r="I8" s="17">
        <v>0</v>
      </c>
      <c r="J8" s="17">
        <v>27566431</v>
      </c>
      <c r="K8" s="11"/>
      <c r="L8" s="68">
        <v>1.6659058191264637E-5</v>
      </c>
      <c r="M8" s="42"/>
      <c r="O8" s="67"/>
    </row>
    <row r="9" spans="1:15" ht="24.75" customHeight="1">
      <c r="A9" s="16" t="s">
        <v>60</v>
      </c>
      <c r="B9" s="16"/>
      <c r="D9" s="17">
        <v>4442554756</v>
      </c>
      <c r="E9" s="17">
        <v>0</v>
      </c>
      <c r="F9" s="17">
        <v>4348796586834</v>
      </c>
      <c r="G9" s="17">
        <v>0</v>
      </c>
      <c r="H9" s="17">
        <v>4342229669706</v>
      </c>
      <c r="I9" s="17">
        <v>0</v>
      </c>
      <c r="J9" s="17">
        <v>11009471884</v>
      </c>
      <c r="K9" s="11"/>
      <c r="L9" s="69">
        <v>6.6532890228208335E-3</v>
      </c>
      <c r="M9" s="42"/>
    </row>
    <row r="10" spans="1:15" ht="24.75" customHeight="1">
      <c r="A10" s="16" t="s">
        <v>61</v>
      </c>
      <c r="B10" s="16"/>
      <c r="D10" s="17">
        <v>8546340</v>
      </c>
      <c r="E10" s="11"/>
      <c r="F10" s="17">
        <v>35122</v>
      </c>
      <c r="G10" s="11"/>
      <c r="H10" s="17">
        <v>12500</v>
      </c>
      <c r="I10" s="11"/>
      <c r="J10" s="17">
        <v>8568962</v>
      </c>
      <c r="K10" s="11"/>
      <c r="L10" s="69">
        <v>5.1784301201971133E-6</v>
      </c>
      <c r="M10" s="42"/>
    </row>
    <row r="11" spans="1:15" ht="24.75" customHeight="1">
      <c r="A11" s="16" t="s">
        <v>59</v>
      </c>
      <c r="B11" s="16"/>
      <c r="D11" s="17">
        <v>19950000000</v>
      </c>
      <c r="E11" s="11"/>
      <c r="F11" s="17">
        <v>0</v>
      </c>
      <c r="G11" s="11"/>
      <c r="H11" s="17">
        <v>0</v>
      </c>
      <c r="I11" s="11"/>
      <c r="J11" s="17">
        <v>19950000000</v>
      </c>
      <c r="K11" s="11"/>
      <c r="L11" s="69">
        <v>1.205626549609304E-2</v>
      </c>
      <c r="M11" s="42"/>
    </row>
    <row r="12" spans="1:15" ht="24.75" customHeight="1">
      <c r="A12" s="21" t="s">
        <v>29</v>
      </c>
      <c r="B12" s="21"/>
      <c r="D12" s="17">
        <v>8871663</v>
      </c>
      <c r="E12" s="11"/>
      <c r="F12" s="17">
        <v>36459</v>
      </c>
      <c r="G12" s="11"/>
      <c r="H12" s="17">
        <v>0</v>
      </c>
      <c r="I12" s="11"/>
      <c r="J12" s="17">
        <v>8908122</v>
      </c>
      <c r="K12" s="11"/>
      <c r="L12" s="70">
        <v>5.3833926768715445E-6</v>
      </c>
      <c r="M12" s="42"/>
    </row>
    <row r="13" spans="1:15" ht="24.75" customHeight="1" thickBot="1">
      <c r="A13" s="9" t="s">
        <v>14</v>
      </c>
      <c r="B13" s="6"/>
      <c r="D13" s="52">
        <f>SUM(D8:D12)</f>
        <v>24435565353</v>
      </c>
      <c r="E13" s="11"/>
      <c r="F13" s="52">
        <f>SUM(F8:F12)</f>
        <v>4349288681252</v>
      </c>
      <c r="G13" s="11"/>
      <c r="H13" s="52">
        <f>SUM(H8:H12)</f>
        <v>4342719731206</v>
      </c>
      <c r="I13" s="11"/>
      <c r="J13" s="52">
        <f>SUM(J8:J12)</f>
        <v>31004515399</v>
      </c>
      <c r="K13" s="11"/>
      <c r="L13" s="71">
        <f>SUM(L8:L12)</f>
        <v>1.8736775399902206E-2</v>
      </c>
      <c r="M13" s="42"/>
    </row>
    <row r="14" spans="1:15" ht="13.5" thickTop="1">
      <c r="F14" s="32"/>
      <c r="H14" s="32"/>
    </row>
    <row r="15" spans="1:15">
      <c r="D15" s="24"/>
      <c r="F15" s="24"/>
      <c r="H15" s="24"/>
      <c r="J15" s="24"/>
    </row>
    <row r="16" spans="1:15">
      <c r="J16" s="24"/>
    </row>
  </sheetData>
  <mergeCells count="7">
    <mergeCell ref="A6:B6"/>
    <mergeCell ref="A1:L1"/>
    <mergeCell ref="A2:L2"/>
    <mergeCell ref="A3:L3"/>
    <mergeCell ref="F6:H6"/>
    <mergeCell ref="A5:L5"/>
    <mergeCell ref="J6:L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M17"/>
  <sheetViews>
    <sheetView rightToLeft="1" view="pageBreakPreview" zoomScaleNormal="100" zoomScaleSheetLayoutView="100" workbookViewId="0">
      <selection activeCell="F12" sqref="F12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hidden="1" customWidth="1"/>
    <col min="9" max="9" width="1.28515625" hidden="1" customWidth="1"/>
    <col min="10" max="10" width="15.140625" hidden="1" customWidth="1"/>
    <col min="11" max="11" width="0.28515625" customWidth="1"/>
    <col min="27" max="27" width="11.5703125" customWidth="1"/>
  </cols>
  <sheetData>
    <row r="1" spans="1:13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</row>
    <row r="3" spans="1:13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</row>
    <row r="4" spans="1:13" ht="14.45" customHeight="1"/>
    <row r="5" spans="1:13" ht="29.1" customHeight="1">
      <c r="A5" s="75" t="s">
        <v>68</v>
      </c>
      <c r="B5" s="75"/>
      <c r="C5" s="75"/>
      <c r="D5" s="75"/>
      <c r="E5" s="75"/>
      <c r="F5" s="75"/>
      <c r="G5" s="75"/>
      <c r="H5" s="75"/>
      <c r="I5" s="75"/>
      <c r="J5" s="75"/>
    </row>
    <row r="6" spans="1:13" ht="36" customHeight="1">
      <c r="A6" s="77" t="s">
        <v>31</v>
      </c>
      <c r="B6" s="77"/>
      <c r="C6" s="11"/>
      <c r="D6" s="2" t="s">
        <v>32</v>
      </c>
      <c r="E6" s="11"/>
      <c r="F6" s="2" t="s">
        <v>21</v>
      </c>
      <c r="G6" s="11"/>
      <c r="H6" s="37" t="s">
        <v>33</v>
      </c>
      <c r="I6" s="38"/>
      <c r="J6" s="37" t="s">
        <v>34</v>
      </c>
    </row>
    <row r="7" spans="1:13" ht="24.75" customHeight="1">
      <c r="A7" s="88" t="s">
        <v>35</v>
      </c>
      <c r="B7" s="88"/>
      <c r="C7" s="11"/>
      <c r="D7" s="35" t="s">
        <v>110</v>
      </c>
      <c r="E7" s="11"/>
      <c r="F7" s="26">
        <f>'درآمد سرمایه گذاری در سهام'!J11</f>
        <v>-157104597112</v>
      </c>
      <c r="G7" s="11"/>
      <c r="H7" s="72">
        <f>F7/F$11*100</f>
        <v>111.65295727539811</v>
      </c>
      <c r="I7" s="11"/>
      <c r="J7" s="51">
        <v>-9.4942091901474939</v>
      </c>
      <c r="L7" s="23"/>
      <c r="M7" s="34"/>
    </row>
    <row r="8" spans="1:13" ht="24.75" customHeight="1">
      <c r="A8" s="89" t="s">
        <v>36</v>
      </c>
      <c r="B8" s="89"/>
      <c r="C8" s="11"/>
      <c r="D8" s="16" t="s">
        <v>37</v>
      </c>
      <c r="E8" s="11"/>
      <c r="F8" s="27">
        <f>'درآمد سرمایه گذاری در صندوق'!H19</f>
        <v>15911488088</v>
      </c>
      <c r="G8" s="11"/>
      <c r="H8" s="51">
        <f>F8/F$11*100</f>
        <v>-11.308164957203354</v>
      </c>
      <c r="I8" s="11"/>
      <c r="J8" s="73">
        <v>0.96156954800193528</v>
      </c>
      <c r="L8" s="23"/>
      <c r="M8" s="34"/>
    </row>
    <row r="9" spans="1:13" ht="24.75" customHeight="1">
      <c r="A9" s="89" t="s">
        <v>38</v>
      </c>
      <c r="B9" s="89"/>
      <c r="C9" s="11"/>
      <c r="D9" s="16" t="s">
        <v>111</v>
      </c>
      <c r="E9" s="11"/>
      <c r="F9" s="17">
        <f>'درآمد سپرده بانکی'!D22</f>
        <v>484123884</v>
      </c>
      <c r="G9" s="11"/>
      <c r="H9" s="51">
        <f>F9/F$11*100</f>
        <v>-0.34406290032185843</v>
      </c>
      <c r="I9" s="11"/>
      <c r="J9" s="73">
        <v>2.9256772323256339E-2</v>
      </c>
      <c r="L9" s="23"/>
      <c r="M9" s="34"/>
    </row>
    <row r="10" spans="1:13" ht="24.75" customHeight="1">
      <c r="A10" s="89" t="s">
        <v>39</v>
      </c>
      <c r="B10" s="89"/>
      <c r="C10" s="11"/>
      <c r="D10" s="16" t="s">
        <v>112</v>
      </c>
      <c r="E10" s="11"/>
      <c r="F10" s="19">
        <v>1026349</v>
      </c>
      <c r="G10" s="11"/>
      <c r="H10" s="51">
        <f t="shared" ref="H10" si="0">F10/F$11</f>
        <v>-7.2941787288982237E-6</v>
      </c>
      <c r="I10" s="11"/>
      <c r="J10" s="73">
        <v>0</v>
      </c>
      <c r="L10" s="23"/>
      <c r="M10" s="34"/>
    </row>
    <row r="11" spans="1:13" ht="24.75" customHeight="1" thickBot="1">
      <c r="A11" s="76" t="s">
        <v>14</v>
      </c>
      <c r="B11" s="76"/>
      <c r="C11" s="11"/>
      <c r="D11" s="17"/>
      <c r="E11" s="11"/>
      <c r="F11" s="28">
        <f>SUM(F7:F10)</f>
        <v>-140707958791</v>
      </c>
      <c r="G11" s="11"/>
      <c r="H11" s="20">
        <f>SUM(H7:H10)</f>
        <v>100.00072212369416</v>
      </c>
      <c r="I11" s="11"/>
      <c r="J11" s="65">
        <f>SUM(J7:J10)</f>
        <v>-8.5033828698223015</v>
      </c>
      <c r="L11" s="23"/>
      <c r="M11" s="34"/>
    </row>
    <row r="12" spans="1:13" ht="13.5" thickTop="1"/>
    <row r="15" spans="1:13" ht="18.75">
      <c r="F15" s="24"/>
      <c r="H15" s="17"/>
    </row>
    <row r="17" spans="6:6">
      <c r="F17" s="24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AL17"/>
  <sheetViews>
    <sheetView rightToLeft="1" view="pageBreakPreview" zoomScaleNormal="100" zoomScaleSheetLayoutView="100" workbookViewId="0">
      <selection activeCell="B14" sqref="B14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7109375" bestFit="1" customWidth="1"/>
    <col min="7" max="7" width="1.28515625" customWidth="1"/>
    <col min="8" max="8" width="17" hidden="1" customWidth="1"/>
    <col min="9" max="9" width="0.140625" customWidth="1"/>
    <col min="10" max="10" width="19.5703125" bestFit="1" customWidth="1"/>
    <col min="11" max="11" width="1.28515625" customWidth="1"/>
    <col min="12" max="12" width="14.7109375" bestFit="1" customWidth="1"/>
    <col min="13" max="13" width="1.28515625" customWidth="1"/>
    <col min="14" max="14" width="17.5703125" bestFit="1" customWidth="1"/>
    <col min="15" max="15" width="1.28515625" customWidth="1"/>
    <col min="16" max="16" width="4" hidden="1" customWidth="1"/>
    <col min="17" max="17" width="0.140625" customWidth="1"/>
    <col min="18" max="18" width="17.7109375" bestFit="1" customWidth="1"/>
    <col min="19" max="19" width="10.5703125" customWidth="1"/>
    <col min="20" max="20" width="0.28515625" customWidth="1"/>
    <col min="27" max="27" width="11.5703125" customWidth="1"/>
  </cols>
  <sheetData>
    <row r="1" spans="1:38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47"/>
    </row>
    <row r="2" spans="1:38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47"/>
    </row>
    <row r="3" spans="1:38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47"/>
    </row>
    <row r="4" spans="1:38" ht="14.45" customHeight="1"/>
    <row r="5" spans="1:38" ht="33" customHeight="1">
      <c r="A5" s="75" t="s">
        <v>70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38" ht="33" customHeight="1">
      <c r="A6" s="11" t="s">
        <v>123</v>
      </c>
      <c r="B6" s="11"/>
      <c r="C6" s="11"/>
      <c r="D6" s="81" t="s">
        <v>128</v>
      </c>
      <c r="E6" s="81"/>
      <c r="F6" s="81"/>
      <c r="G6" s="81"/>
      <c r="H6" s="81"/>
      <c r="I6" s="81"/>
      <c r="J6" s="81"/>
      <c r="K6" s="11"/>
      <c r="L6" s="81" t="s">
        <v>129</v>
      </c>
      <c r="M6" s="81"/>
      <c r="N6" s="81"/>
      <c r="O6" s="81"/>
      <c r="P6" s="81"/>
      <c r="Q6" s="81"/>
      <c r="R6" s="81"/>
      <c r="S6" s="7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8" ht="24.75" customHeight="1">
      <c r="A7" s="11"/>
      <c r="B7" s="11"/>
      <c r="C7" s="11"/>
      <c r="D7" s="3" t="s">
        <v>43</v>
      </c>
      <c r="E7" s="30"/>
      <c r="F7" s="2" t="s">
        <v>42</v>
      </c>
      <c r="G7" s="9"/>
      <c r="H7" s="2" t="s">
        <v>41</v>
      </c>
      <c r="I7" s="12"/>
      <c r="J7" s="3" t="s">
        <v>14</v>
      </c>
      <c r="K7" s="11"/>
      <c r="L7" s="22" t="s">
        <v>43</v>
      </c>
      <c r="M7" s="12"/>
      <c r="N7" s="22" t="s">
        <v>42</v>
      </c>
      <c r="O7" s="12"/>
      <c r="P7" s="2" t="s">
        <v>41</v>
      </c>
      <c r="Q7" s="12"/>
      <c r="R7" s="3" t="s">
        <v>14</v>
      </c>
      <c r="S7" s="6"/>
    </row>
    <row r="8" spans="1:38" ht="36" customHeight="1">
      <c r="A8" s="77" t="s">
        <v>40</v>
      </c>
      <c r="B8" s="77"/>
      <c r="C8" s="11"/>
      <c r="D8" s="3" t="s">
        <v>72</v>
      </c>
      <c r="E8" s="11"/>
      <c r="F8" s="2" t="s">
        <v>71</v>
      </c>
      <c r="G8" s="9"/>
      <c r="H8" s="2" t="s">
        <v>109</v>
      </c>
      <c r="I8" s="11"/>
      <c r="J8" s="3" t="s">
        <v>21</v>
      </c>
      <c r="K8" s="11"/>
      <c r="L8" s="22" t="s">
        <v>72</v>
      </c>
      <c r="M8" s="11"/>
      <c r="N8" s="22" t="s">
        <v>71</v>
      </c>
      <c r="O8" s="11"/>
      <c r="P8" s="2" t="s">
        <v>109</v>
      </c>
      <c r="Q8" s="11"/>
      <c r="R8" s="3" t="s">
        <v>21</v>
      </c>
      <c r="S8" s="11"/>
    </row>
    <row r="9" spans="1:38" ht="24.75" customHeight="1">
      <c r="A9" s="88" t="s">
        <v>13</v>
      </c>
      <c r="B9" s="88"/>
      <c r="C9" s="11"/>
      <c r="D9" s="26">
        <f>'درآمد ناشی از فروش'!I9</f>
        <v>0</v>
      </c>
      <c r="E9" s="11"/>
      <c r="F9" s="26">
        <f>'درآمد ناشی از تغییر قیمت اوراق'!I14</f>
        <v>-152423870457</v>
      </c>
      <c r="G9" s="17"/>
      <c r="H9" s="14">
        <v>0</v>
      </c>
      <c r="I9" s="11"/>
      <c r="J9" s="26">
        <f>D9+F9</f>
        <v>-152423870457</v>
      </c>
      <c r="K9" s="11"/>
      <c r="L9" s="14">
        <f>'درآمد ناشی از فروش'!Q9</f>
        <v>3374347</v>
      </c>
      <c r="M9" s="11"/>
      <c r="N9" s="26">
        <f>'درآمد ناشی از تغییر قیمت اوراق'!Q14</f>
        <v>-125373688820</v>
      </c>
      <c r="O9" s="11"/>
      <c r="P9" s="14">
        <v>0</v>
      </c>
      <c r="Q9" s="11"/>
      <c r="R9" s="26">
        <f>L9+N9</f>
        <v>-125370314473</v>
      </c>
      <c r="S9" s="11"/>
    </row>
    <row r="10" spans="1:38" ht="24.75" customHeight="1">
      <c r="A10" s="89" t="s">
        <v>12</v>
      </c>
      <c r="B10" s="89"/>
      <c r="C10" s="11"/>
      <c r="D10" s="66">
        <v>0</v>
      </c>
      <c r="E10" s="11"/>
      <c r="F10" s="66">
        <f>'درآمد ناشی از تغییر قیمت اوراق'!I11</f>
        <v>-4680726655</v>
      </c>
      <c r="G10" s="17"/>
      <c r="H10" s="19">
        <v>0</v>
      </c>
      <c r="I10" s="11"/>
      <c r="J10" s="27">
        <f>D10+F10</f>
        <v>-4680726655</v>
      </c>
      <c r="K10" s="11"/>
      <c r="L10" s="19">
        <v>0</v>
      </c>
      <c r="M10" s="11"/>
      <c r="N10" s="27">
        <f>'درآمد ناشی از تغییر قیمت اوراق'!Q11</f>
        <v>-4299300873</v>
      </c>
      <c r="O10" s="11"/>
      <c r="P10" s="17">
        <v>0</v>
      </c>
      <c r="Q10" s="11"/>
      <c r="R10" s="27">
        <f>L10+N10</f>
        <v>-4299300873</v>
      </c>
      <c r="S10" s="11"/>
    </row>
    <row r="11" spans="1:38" ht="24.75" customHeight="1" thickBot="1">
      <c r="A11" s="76" t="s">
        <v>14</v>
      </c>
      <c r="B11" s="76"/>
      <c r="C11" s="11"/>
      <c r="D11" s="28">
        <f>SUM(D9:D10)</f>
        <v>0</v>
      </c>
      <c r="E11" s="11"/>
      <c r="F11" s="28">
        <f>SUM(F9:F10)</f>
        <v>-157104597112</v>
      </c>
      <c r="G11" s="17"/>
      <c r="H11" s="20">
        <f>SUM(H9:H10)</f>
        <v>0</v>
      </c>
      <c r="I11" s="11"/>
      <c r="J11" s="28">
        <f>SUM(J9:J10)</f>
        <v>-157104597112</v>
      </c>
      <c r="K11" s="11"/>
      <c r="L11" s="20">
        <f>SUM(L9:L10)</f>
        <v>3374347</v>
      </c>
      <c r="M11" s="11"/>
      <c r="N11" s="28">
        <f>SUM(N9:N10)</f>
        <v>-129672989693</v>
      </c>
      <c r="O11" s="11"/>
      <c r="P11" s="20">
        <f>SUM(P9:P10)</f>
        <v>0</v>
      </c>
      <c r="Q11" s="11"/>
      <c r="R11" s="28">
        <f>SUM(R9:R10)</f>
        <v>-129669615346</v>
      </c>
      <c r="S11" s="11"/>
    </row>
    <row r="12" spans="1:38" ht="13.5" thickTop="1"/>
    <row r="13" spans="1:38">
      <c r="R13" s="24"/>
    </row>
    <row r="14" spans="1:38">
      <c r="F14" s="25"/>
      <c r="P14" s="24"/>
      <c r="R14" s="24"/>
    </row>
    <row r="15" spans="1:38">
      <c r="F15" s="25"/>
      <c r="J15" s="25"/>
      <c r="P15" s="24"/>
      <c r="R15" s="24"/>
    </row>
    <row r="16" spans="1:38">
      <c r="P16" s="24"/>
      <c r="R16" s="24"/>
    </row>
    <row r="17" spans="18:18">
      <c r="R17" s="43"/>
    </row>
  </sheetData>
  <mergeCells count="10">
    <mergeCell ref="A3:R3"/>
    <mergeCell ref="A1:R1"/>
    <mergeCell ref="A2:R2"/>
    <mergeCell ref="A10:B10"/>
    <mergeCell ref="A11:B11"/>
    <mergeCell ref="A8:B8"/>
    <mergeCell ref="A9:B9"/>
    <mergeCell ref="A5:S5"/>
    <mergeCell ref="D6:J6"/>
    <mergeCell ref="L6:S6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U24"/>
  <sheetViews>
    <sheetView rightToLeft="1" view="pageBreakPreview" zoomScaleNormal="100" zoomScaleSheetLayoutView="100" workbookViewId="0">
      <selection activeCell="B22" sqref="B22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5.5703125" bestFit="1" customWidth="1"/>
    <col min="13" max="13" width="1.28515625" customWidth="1"/>
    <col min="14" max="14" width="16.140625" bestFit="1" customWidth="1"/>
    <col min="15" max="15" width="1.28515625" customWidth="1"/>
    <col min="16" max="16" width="15.5703125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7" max="27" width="11.5703125" customWidth="1"/>
  </cols>
  <sheetData>
    <row r="1" spans="1:21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1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1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1" ht="14.45" customHeight="1"/>
    <row r="5" spans="1:21" ht="20.45" customHeight="1">
      <c r="A5" s="75" t="s">
        <v>73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1" ht="24.75" customHeight="1">
      <c r="A6" s="11"/>
      <c r="B6" s="11"/>
      <c r="C6" s="11"/>
      <c r="D6" s="81" t="s">
        <v>128</v>
      </c>
      <c r="E6" s="81"/>
      <c r="F6" s="81"/>
      <c r="G6" s="81"/>
      <c r="H6" s="81"/>
      <c r="I6" s="81"/>
      <c r="J6" s="81"/>
      <c r="K6" s="11"/>
      <c r="L6" s="81" t="s">
        <v>129</v>
      </c>
      <c r="M6" s="81"/>
      <c r="N6" s="81"/>
      <c r="O6" s="81"/>
      <c r="P6" s="81"/>
      <c r="Q6" s="81"/>
      <c r="R6" s="81"/>
    </row>
    <row r="7" spans="1:21" ht="24.75" customHeight="1">
      <c r="A7" s="76" t="s">
        <v>17</v>
      </c>
      <c r="B7" s="76"/>
      <c r="C7" s="11"/>
      <c r="D7" s="2" t="s">
        <v>43</v>
      </c>
      <c r="E7" s="12"/>
      <c r="F7" s="2" t="s">
        <v>42</v>
      </c>
      <c r="G7" s="12"/>
      <c r="H7" s="84" t="s">
        <v>14</v>
      </c>
      <c r="I7" s="84"/>
      <c r="J7" s="84"/>
      <c r="K7" s="11"/>
      <c r="L7" s="2" t="s">
        <v>43</v>
      </c>
      <c r="M7" s="12"/>
      <c r="N7" s="31" t="s">
        <v>42</v>
      </c>
      <c r="O7" s="12"/>
      <c r="P7" s="84" t="s">
        <v>14</v>
      </c>
      <c r="Q7" s="84"/>
      <c r="R7" s="84"/>
    </row>
    <row r="8" spans="1:21" ht="39" customHeight="1">
      <c r="A8" s="81"/>
      <c r="B8" s="81"/>
      <c r="C8" s="11"/>
      <c r="D8" s="22" t="s">
        <v>72</v>
      </c>
      <c r="E8" s="11"/>
      <c r="F8" s="22" t="s">
        <v>71</v>
      </c>
      <c r="G8" s="11"/>
      <c r="H8" s="3" t="s">
        <v>21</v>
      </c>
      <c r="I8" s="12"/>
      <c r="J8" s="4" t="s">
        <v>33</v>
      </c>
      <c r="K8" s="11"/>
      <c r="L8" s="22" t="s">
        <v>72</v>
      </c>
      <c r="M8" s="11"/>
      <c r="N8" s="22" t="s">
        <v>108</v>
      </c>
      <c r="O8" s="11"/>
      <c r="P8" s="3" t="s">
        <v>21</v>
      </c>
      <c r="Q8" s="12"/>
      <c r="R8" s="4" t="s">
        <v>33</v>
      </c>
    </row>
    <row r="9" spans="1:21" ht="24.75" customHeight="1">
      <c r="A9" s="88" t="s">
        <v>117</v>
      </c>
      <c r="B9" s="88"/>
      <c r="C9" s="11"/>
      <c r="D9" s="26">
        <f>'درآمد ناشی از فروش'!I8</f>
        <v>1819956360</v>
      </c>
      <c r="E9" s="11"/>
      <c r="F9" s="27">
        <f>'درآمد ناشی از تغییر قیمت اوراق'!I8</f>
        <v>-1656595261</v>
      </c>
      <c r="G9" s="11"/>
      <c r="H9" s="26">
        <f>F9+D9</f>
        <v>163361099</v>
      </c>
      <c r="I9" s="11"/>
      <c r="J9" s="51">
        <v>-0.12</v>
      </c>
      <c r="K9" s="11"/>
      <c r="L9" s="14">
        <f>'درآمد ناشی از فروش'!Q8</f>
        <v>7632149323</v>
      </c>
      <c r="M9" s="11"/>
      <c r="N9" s="26">
        <f>'درآمد ناشی از تغییر قیمت اوراق'!Q8</f>
        <v>769467513</v>
      </c>
      <c r="O9" s="11"/>
      <c r="P9" s="14">
        <f>N9+L9</f>
        <v>8401616836</v>
      </c>
      <c r="Q9" s="11"/>
      <c r="R9" s="51">
        <v>-12.51</v>
      </c>
      <c r="T9" s="40"/>
      <c r="U9" s="40"/>
    </row>
    <row r="10" spans="1:21" ht="24.75" customHeight="1">
      <c r="A10" s="89" t="s">
        <v>120</v>
      </c>
      <c r="B10" s="89"/>
      <c r="C10" s="11"/>
      <c r="D10" s="17">
        <f>'درآمد ناشی از فروش'!I11</f>
        <v>0</v>
      </c>
      <c r="E10" s="11"/>
      <c r="F10" s="27">
        <v>0</v>
      </c>
      <c r="G10" s="11"/>
      <c r="H10" s="17">
        <f t="shared" ref="H10:H16" si="0">F10+D10</f>
        <v>0</v>
      </c>
      <c r="I10" s="11"/>
      <c r="J10" s="18">
        <v>0</v>
      </c>
      <c r="K10" s="11"/>
      <c r="L10" s="17">
        <f>'درآمد ناشی از فروش'!Q11</f>
        <v>22703346</v>
      </c>
      <c r="M10" s="11"/>
      <c r="N10" s="17">
        <v>0</v>
      </c>
      <c r="O10" s="11"/>
      <c r="P10" s="17">
        <f t="shared" ref="P10:P16" si="1">N10+L10</f>
        <v>22703346</v>
      </c>
      <c r="Q10" s="11"/>
      <c r="R10" s="51">
        <v>-0.03</v>
      </c>
      <c r="T10" s="40"/>
      <c r="U10" s="40"/>
    </row>
    <row r="11" spans="1:21" ht="24.75" customHeight="1">
      <c r="A11" s="89" t="s">
        <v>118</v>
      </c>
      <c r="B11" s="89"/>
      <c r="C11" s="11"/>
      <c r="D11" s="17">
        <f>'درآمد ناشی از فروش'!I12</f>
        <v>1141732673</v>
      </c>
      <c r="E11" s="11"/>
      <c r="F11" s="27">
        <f>'درآمد ناشی از تغییر قیمت اوراق'!I12</f>
        <v>11007268</v>
      </c>
      <c r="G11" s="11"/>
      <c r="H11" s="17">
        <f t="shared" si="0"/>
        <v>1152739941</v>
      </c>
      <c r="I11" s="11"/>
      <c r="J11" s="51">
        <v>-0.82</v>
      </c>
      <c r="K11" s="11"/>
      <c r="L11" s="17">
        <f>'درآمد ناشی از فروش'!Q12</f>
        <v>1619526859</v>
      </c>
      <c r="M11" s="11"/>
      <c r="N11" s="17">
        <f>'درآمد ناشی از تغییر قیمت اوراق'!Q12</f>
        <v>789017129</v>
      </c>
      <c r="O11" s="11"/>
      <c r="P11" s="17">
        <f t="shared" si="1"/>
        <v>2408543988</v>
      </c>
      <c r="Q11" s="11"/>
      <c r="R11" s="51">
        <v>-3.59</v>
      </c>
      <c r="T11" s="40"/>
      <c r="U11" s="40"/>
    </row>
    <row r="12" spans="1:21" ht="24.75" customHeight="1">
      <c r="A12" s="89" t="s">
        <v>121</v>
      </c>
      <c r="B12" s="89"/>
      <c r="C12" s="11"/>
      <c r="D12" s="27">
        <f>'درآمد ناشی از فروش'!I14</f>
        <v>7970323804</v>
      </c>
      <c r="E12" s="11"/>
      <c r="F12" s="27">
        <f>'درآمد ناشی از تغییر قیمت اوراق'!I10</f>
        <v>-2698807227</v>
      </c>
      <c r="G12" s="11"/>
      <c r="H12" s="27">
        <f t="shared" si="0"/>
        <v>5271516577</v>
      </c>
      <c r="I12" s="11"/>
      <c r="J12" s="51">
        <v>-3.76</v>
      </c>
      <c r="K12" s="11"/>
      <c r="L12" s="27">
        <f>'درآمد ناشی از فروش'!Q14</f>
        <v>16485733047</v>
      </c>
      <c r="M12" s="11"/>
      <c r="N12" s="27">
        <f>'درآمد ناشی از تغییر قیمت اوراق'!Q10</f>
        <v>2195120496</v>
      </c>
      <c r="O12" s="11"/>
      <c r="P12" s="27">
        <f t="shared" si="1"/>
        <v>18680853543</v>
      </c>
      <c r="Q12" s="11"/>
      <c r="R12" s="51">
        <v>-27.81</v>
      </c>
      <c r="T12" s="40"/>
      <c r="U12" s="40"/>
    </row>
    <row r="13" spans="1:21" ht="24.75" customHeight="1">
      <c r="A13" s="89" t="s">
        <v>115</v>
      </c>
      <c r="B13" s="89"/>
      <c r="C13" s="11"/>
      <c r="D13" s="17">
        <f>'درآمد ناشی از فروش'!I15</f>
        <v>5910644961</v>
      </c>
      <c r="E13" s="11"/>
      <c r="F13" s="27">
        <f>'درآمد ناشی از تغییر قیمت اوراق'!I15</f>
        <v>119442636</v>
      </c>
      <c r="G13" s="11"/>
      <c r="H13" s="17">
        <f t="shared" si="0"/>
        <v>6030087597</v>
      </c>
      <c r="I13" s="11"/>
      <c r="J13" s="51">
        <v>-4.3</v>
      </c>
      <c r="K13" s="11"/>
      <c r="L13" s="17">
        <f>'درآمد ناشی از فروش'!Q15</f>
        <v>11391228544</v>
      </c>
      <c r="M13" s="11"/>
      <c r="N13" s="17">
        <f>'درآمد ناشی از تغییر قیمت اوراق'!Q15</f>
        <v>308534943</v>
      </c>
      <c r="O13" s="11"/>
      <c r="P13" s="17">
        <f t="shared" si="1"/>
        <v>11699763487</v>
      </c>
      <c r="Q13" s="11"/>
      <c r="R13" s="51">
        <v>-17.420000000000002</v>
      </c>
      <c r="T13" s="40"/>
      <c r="U13" s="40"/>
    </row>
    <row r="14" spans="1:21" ht="24.75" customHeight="1">
      <c r="A14" s="89" t="s">
        <v>122</v>
      </c>
      <c r="B14" s="89"/>
      <c r="C14" s="11"/>
      <c r="D14" s="27">
        <f>'درآمد ناشی از فروش'!I16</f>
        <v>6227188343</v>
      </c>
      <c r="E14" s="11"/>
      <c r="F14" s="27">
        <f>'درآمد ناشی از تغییر قیمت اوراق'!I9</f>
        <v>-3994540816</v>
      </c>
      <c r="G14" s="11"/>
      <c r="H14" s="27">
        <f t="shared" si="0"/>
        <v>2232647527</v>
      </c>
      <c r="I14" s="11"/>
      <c r="J14" s="51">
        <v>-1.59</v>
      </c>
      <c r="K14" s="11"/>
      <c r="L14" s="17">
        <f>'درآمد ناشی از فروش'!Q16</f>
        <v>17270244966</v>
      </c>
      <c r="M14" s="11"/>
      <c r="N14" s="27">
        <f>'درآمد ناشی از تغییر قیمت اوراق'!Q9</f>
        <v>311021510</v>
      </c>
      <c r="O14" s="11"/>
      <c r="P14" s="17">
        <f t="shared" si="1"/>
        <v>17581266476</v>
      </c>
      <c r="Q14" s="11"/>
      <c r="R14" s="51">
        <v>-26.17</v>
      </c>
      <c r="T14" s="40"/>
      <c r="U14" s="40"/>
    </row>
    <row r="15" spans="1:21" ht="24.75" customHeight="1">
      <c r="A15" s="89" t="s">
        <v>116</v>
      </c>
      <c r="B15" s="89"/>
      <c r="C15" s="11"/>
      <c r="D15" s="17">
        <f>'درآمد ناشی از فروش'!I10</f>
        <v>34001974</v>
      </c>
      <c r="E15" s="11"/>
      <c r="F15" s="17">
        <v>0</v>
      </c>
      <c r="G15" s="11"/>
      <c r="H15" s="17">
        <f t="shared" si="0"/>
        <v>34001974</v>
      </c>
      <c r="I15" s="11"/>
      <c r="J15" s="51">
        <v>-0.02</v>
      </c>
      <c r="K15" s="11"/>
      <c r="L15" s="17">
        <f>'درآمد ناشی از فروش'!Q10</f>
        <v>41952273</v>
      </c>
      <c r="M15" s="11"/>
      <c r="N15" s="17">
        <v>0</v>
      </c>
      <c r="O15" s="11"/>
      <c r="P15" s="17">
        <f t="shared" si="1"/>
        <v>41952273</v>
      </c>
      <c r="Q15" s="11"/>
      <c r="R15" s="51">
        <v>-0.06</v>
      </c>
      <c r="T15" s="40"/>
      <c r="U15" s="40"/>
    </row>
    <row r="16" spans="1:21" ht="24" customHeight="1">
      <c r="A16" s="89" t="s">
        <v>119</v>
      </c>
      <c r="B16" s="89"/>
      <c r="C16" s="11"/>
      <c r="D16" s="17">
        <f>'درآمد ناشی از فروش'!I13</f>
        <v>697212481</v>
      </c>
      <c r="E16" s="11"/>
      <c r="F16" s="27">
        <f>'درآمد ناشی از تغییر قیمت اوراق'!I13</f>
        <v>218146307</v>
      </c>
      <c r="G16" s="11"/>
      <c r="H16" s="27">
        <f t="shared" si="0"/>
        <v>915358788</v>
      </c>
      <c r="I16" s="11"/>
      <c r="J16" s="51">
        <v>-0.65</v>
      </c>
      <c r="K16" s="11"/>
      <c r="L16" s="17">
        <f>'درآمد ناشی از فروش'!Q13</f>
        <v>698420765</v>
      </c>
      <c r="M16" s="11"/>
      <c r="N16" s="17">
        <f>'درآمد ناشی از تغییر قیمت اوراق'!Q13</f>
        <v>927085382</v>
      </c>
      <c r="O16" s="11"/>
      <c r="P16" s="17">
        <f t="shared" si="1"/>
        <v>1625506147</v>
      </c>
      <c r="Q16" s="11"/>
      <c r="R16" s="51">
        <v>-2.42</v>
      </c>
      <c r="T16" s="40"/>
      <c r="U16" s="40"/>
    </row>
    <row r="17" spans="1:21" ht="24" customHeight="1">
      <c r="A17" s="89" t="s">
        <v>132</v>
      </c>
      <c r="B17" s="89"/>
      <c r="C17" s="11"/>
      <c r="D17" s="17">
        <f>'درآمد ناشی از فروش'!I17</f>
        <v>115003710</v>
      </c>
      <c r="E17" s="11"/>
      <c r="F17" s="27">
        <v>0</v>
      </c>
      <c r="G17" s="11"/>
      <c r="H17" s="27">
        <f>D17+F17</f>
        <v>115003710</v>
      </c>
      <c r="I17" s="11"/>
      <c r="J17" s="51">
        <v>-0.08</v>
      </c>
      <c r="K17" s="11"/>
      <c r="L17" s="17">
        <f>'درآمد ناشی از فروش'!Q17</f>
        <v>115003710</v>
      </c>
      <c r="M17" s="11"/>
      <c r="N17" s="17">
        <v>0</v>
      </c>
      <c r="O17" s="11"/>
      <c r="P17" s="17">
        <f>L17+N17</f>
        <v>115003710</v>
      </c>
      <c r="Q17" s="11"/>
      <c r="R17" s="51">
        <v>-0.17</v>
      </c>
      <c r="T17" s="40"/>
      <c r="U17" s="40"/>
    </row>
    <row r="18" spans="1:21" ht="24" customHeight="1">
      <c r="A18" s="89" t="s">
        <v>134</v>
      </c>
      <c r="B18" s="89"/>
      <c r="C18" s="11"/>
      <c r="D18" s="17">
        <v>0</v>
      </c>
      <c r="E18" s="11"/>
      <c r="F18" s="27">
        <f>'درآمد ناشی از تغییر قیمت اوراق'!I16</f>
        <v>-3229125</v>
      </c>
      <c r="G18" s="11"/>
      <c r="H18" s="27">
        <f>D18+F18</f>
        <v>-3229125</v>
      </c>
      <c r="I18" s="11"/>
      <c r="J18" s="18">
        <v>0</v>
      </c>
      <c r="K18" s="11"/>
      <c r="L18" s="17">
        <v>0</v>
      </c>
      <c r="M18" s="11"/>
      <c r="N18" s="27">
        <f>'درآمد ناشی از تغییر قیمت اوراق'!Q16</f>
        <v>-3229125</v>
      </c>
      <c r="O18" s="11"/>
      <c r="P18" s="27">
        <f>L18+N18</f>
        <v>-3229125</v>
      </c>
      <c r="Q18" s="11"/>
      <c r="R18" s="51">
        <v>0</v>
      </c>
      <c r="T18" s="40"/>
      <c r="U18" s="40"/>
    </row>
    <row r="19" spans="1:21" ht="24.75" customHeight="1" thickBot="1">
      <c r="A19" s="76" t="s">
        <v>14</v>
      </c>
      <c r="B19" s="76"/>
      <c r="C19" s="11"/>
      <c r="D19" s="28">
        <f>SUM(D9:D18)</f>
        <v>23916064306</v>
      </c>
      <c r="E19" s="11"/>
      <c r="F19" s="28">
        <f>SUM(F9:F18)</f>
        <v>-8004576218</v>
      </c>
      <c r="G19" s="27"/>
      <c r="H19" s="28">
        <f>SUM(H9:H18)</f>
        <v>15911488088</v>
      </c>
      <c r="I19" s="11"/>
      <c r="J19" s="65">
        <f>SUM(J9:J18)</f>
        <v>-11.34</v>
      </c>
      <c r="K19" s="11"/>
      <c r="L19" s="20">
        <f>SUM(L9:L18)</f>
        <v>55276962833</v>
      </c>
      <c r="M19" s="11"/>
      <c r="N19" s="28">
        <f>SUM(N9:N18)</f>
        <v>5297017848</v>
      </c>
      <c r="O19" s="11"/>
      <c r="P19" s="20">
        <f>SUM(P9:P18)</f>
        <v>60573980681</v>
      </c>
      <c r="Q19" s="11"/>
      <c r="R19" s="65">
        <f>SUM(R9:R18)</f>
        <v>-90.18</v>
      </c>
      <c r="T19" s="40"/>
      <c r="U19" s="40"/>
    </row>
    <row r="20" spans="1:21" ht="13.5" thickTop="1">
      <c r="F20" s="25"/>
      <c r="L20" s="24"/>
      <c r="N20" s="25"/>
      <c r="U20" s="24"/>
    </row>
    <row r="21" spans="1:21">
      <c r="D21" s="25"/>
      <c r="L21" s="24"/>
    </row>
    <row r="22" spans="1:21">
      <c r="F22" s="25"/>
      <c r="L22" s="24"/>
      <c r="N22" s="25"/>
    </row>
    <row r="23" spans="1:21">
      <c r="F23" s="25"/>
      <c r="L23" s="24"/>
      <c r="N23" s="25"/>
    </row>
    <row r="24" spans="1:21">
      <c r="F24" s="25"/>
    </row>
  </sheetData>
  <mergeCells count="20">
    <mergeCell ref="A16:B16"/>
    <mergeCell ref="A19:B19"/>
    <mergeCell ref="A15:B15"/>
    <mergeCell ref="A11:B11"/>
    <mergeCell ref="A12:B12"/>
    <mergeCell ref="A13:B13"/>
    <mergeCell ref="A14:B14"/>
    <mergeCell ref="A17:B17"/>
    <mergeCell ref="A18:B18"/>
    <mergeCell ref="A10:B10"/>
    <mergeCell ref="A1:R1"/>
    <mergeCell ref="A2:R2"/>
    <mergeCell ref="A3:R3"/>
    <mergeCell ref="A5:R5"/>
    <mergeCell ref="A7:B8"/>
    <mergeCell ref="H7:J7"/>
    <mergeCell ref="P7:R7"/>
    <mergeCell ref="A9:B9"/>
    <mergeCell ref="D6:J6"/>
    <mergeCell ref="L6:R6"/>
  </mergeCells>
  <pageMargins left="0.39" right="0.39" top="0.39" bottom="0.39" header="0" footer="0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N27"/>
  <sheetViews>
    <sheetView rightToLeft="1" view="pageBreakPreview" zoomScaleNormal="100" zoomScaleSheetLayoutView="100" workbookViewId="0">
      <selection activeCell="D27" sqref="D27"/>
    </sheetView>
  </sheetViews>
  <sheetFormatPr defaultRowHeight="12.75"/>
  <cols>
    <col min="1" max="1" width="34.140625" bestFit="1" customWidth="1"/>
    <col min="2" max="2" width="23.42578125" bestFit="1" customWidth="1"/>
    <col min="3" max="3" width="1.28515625" customWidth="1"/>
    <col min="4" max="4" width="19.42578125" customWidth="1"/>
    <col min="5" max="5" width="1.28515625" customWidth="1"/>
    <col min="6" max="6" width="16.5703125" customWidth="1"/>
    <col min="7" max="7" width="1.28515625" customWidth="1"/>
    <col min="8" max="8" width="19.42578125" customWidth="1"/>
    <col min="9" max="9" width="1.28515625" customWidth="1"/>
    <col min="10" max="10" width="15.5703125" customWidth="1"/>
    <col min="11" max="11" width="0.28515625" customWidth="1"/>
    <col min="27" max="27" width="11.5703125" customWidth="1"/>
  </cols>
  <sheetData>
    <row r="1" spans="1:14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4" ht="21.75" customHeight="1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</row>
    <row r="3" spans="1:14" ht="21.75" customHeight="1">
      <c r="A3" s="74" t="s">
        <v>126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ht="14.45" customHeight="1"/>
    <row r="5" spans="1:14" ht="32.25" customHeight="1">
      <c r="A5" s="75" t="s">
        <v>75</v>
      </c>
      <c r="B5" s="75"/>
      <c r="C5" s="75"/>
      <c r="D5" s="75"/>
      <c r="E5" s="75"/>
      <c r="F5" s="75"/>
      <c r="G5" s="75"/>
      <c r="H5" s="75"/>
      <c r="I5" s="75"/>
      <c r="J5" s="75"/>
    </row>
    <row r="6" spans="1:14" ht="24.75" customHeight="1">
      <c r="A6" s="11"/>
      <c r="B6" s="11"/>
      <c r="C6" s="11"/>
      <c r="D6" s="81" t="s">
        <v>128</v>
      </c>
      <c r="E6" s="81"/>
      <c r="F6" s="81"/>
      <c r="G6" s="11"/>
      <c r="H6" s="81" t="s">
        <v>130</v>
      </c>
      <c r="I6" s="81"/>
      <c r="J6" s="81"/>
    </row>
    <row r="7" spans="1:14" ht="40.5" customHeight="1">
      <c r="A7" s="77" t="s">
        <v>44</v>
      </c>
      <c r="B7" s="77"/>
      <c r="C7" s="11"/>
      <c r="D7" s="4" t="s">
        <v>45</v>
      </c>
      <c r="E7" s="12"/>
      <c r="F7" s="4" t="s">
        <v>46</v>
      </c>
      <c r="G7" s="11"/>
      <c r="H7" s="4" t="s">
        <v>45</v>
      </c>
      <c r="I7" s="12"/>
      <c r="J7" s="4" t="s">
        <v>46</v>
      </c>
    </row>
    <row r="8" spans="1:14" ht="24.75" customHeight="1">
      <c r="A8" s="13" t="s">
        <v>24</v>
      </c>
      <c r="B8" s="13" t="s">
        <v>101</v>
      </c>
      <c r="C8" s="11"/>
      <c r="D8" s="14">
        <v>7940</v>
      </c>
      <c r="E8" s="11"/>
      <c r="F8" s="15" t="s">
        <v>74</v>
      </c>
      <c r="G8" s="11"/>
      <c r="H8" s="14">
        <v>16145</v>
      </c>
      <c r="I8" s="11"/>
      <c r="J8" s="15" t="s">
        <v>74</v>
      </c>
      <c r="M8" s="24"/>
      <c r="N8" s="24"/>
    </row>
    <row r="9" spans="1:14" ht="24.75" customHeight="1">
      <c r="A9" s="16" t="s">
        <v>25</v>
      </c>
      <c r="B9" s="16" t="s">
        <v>62</v>
      </c>
      <c r="C9" s="11"/>
      <c r="D9" s="17">
        <v>28787</v>
      </c>
      <c r="E9" s="11"/>
      <c r="F9" s="18" t="s">
        <v>74</v>
      </c>
      <c r="G9" s="11"/>
      <c r="H9" s="17">
        <v>40794</v>
      </c>
      <c r="I9" s="11"/>
      <c r="J9" s="18" t="s">
        <v>74</v>
      </c>
      <c r="M9" s="24"/>
      <c r="N9" s="24"/>
    </row>
    <row r="10" spans="1:14" ht="24.75" customHeight="1">
      <c r="A10" s="16" t="s">
        <v>25</v>
      </c>
      <c r="B10" s="16" t="s">
        <v>63</v>
      </c>
      <c r="C10" s="11"/>
      <c r="D10" s="17">
        <v>13781</v>
      </c>
      <c r="E10" s="11"/>
      <c r="F10" s="18" t="s">
        <v>74</v>
      </c>
      <c r="G10" s="11"/>
      <c r="H10" s="17">
        <v>39882</v>
      </c>
      <c r="I10" s="11"/>
      <c r="J10" s="18" t="s">
        <v>74</v>
      </c>
      <c r="M10" s="24"/>
      <c r="N10" s="24"/>
    </row>
    <row r="11" spans="1:14" ht="24.75" customHeight="1">
      <c r="A11" s="16" t="s">
        <v>25</v>
      </c>
      <c r="B11" s="16" t="s">
        <v>64</v>
      </c>
      <c r="C11" s="11"/>
      <c r="D11" s="17">
        <v>8835</v>
      </c>
      <c r="E11" s="11"/>
      <c r="F11" s="18" t="s">
        <v>74</v>
      </c>
      <c r="G11" s="11"/>
      <c r="H11" s="17">
        <v>18326</v>
      </c>
      <c r="I11" s="11"/>
      <c r="J11" s="18" t="s">
        <v>74</v>
      </c>
      <c r="M11" s="24"/>
      <c r="N11" s="24"/>
    </row>
    <row r="12" spans="1:14" ht="24.75" customHeight="1">
      <c r="A12" s="16" t="s">
        <v>25</v>
      </c>
      <c r="B12" s="16" t="s">
        <v>65</v>
      </c>
      <c r="C12" s="11"/>
      <c r="D12" s="17">
        <v>57639</v>
      </c>
      <c r="E12" s="11"/>
      <c r="F12" s="18" t="s">
        <v>74</v>
      </c>
      <c r="G12" s="11"/>
      <c r="H12" s="17">
        <v>115042</v>
      </c>
      <c r="I12" s="11"/>
      <c r="J12" s="18" t="s">
        <v>74</v>
      </c>
      <c r="M12" s="24"/>
      <c r="N12" s="24"/>
    </row>
    <row r="13" spans="1:14" ht="24.75" customHeight="1">
      <c r="A13" s="16" t="s">
        <v>26</v>
      </c>
      <c r="B13" s="16" t="s">
        <v>66</v>
      </c>
      <c r="C13" s="11"/>
      <c r="D13" s="17">
        <v>35122</v>
      </c>
      <c r="E13" s="11"/>
      <c r="F13" s="18" t="s">
        <v>74</v>
      </c>
      <c r="G13" s="11"/>
      <c r="H13" s="17">
        <v>73763</v>
      </c>
      <c r="I13" s="11"/>
      <c r="J13" s="18" t="s">
        <v>74</v>
      </c>
      <c r="M13" s="24"/>
      <c r="N13" s="24"/>
    </row>
    <row r="14" spans="1:14" ht="24.75" customHeight="1">
      <c r="A14" s="16" t="s">
        <v>24</v>
      </c>
      <c r="B14" s="16" t="s">
        <v>102</v>
      </c>
      <c r="C14" s="11"/>
      <c r="D14" s="17">
        <v>56747</v>
      </c>
      <c r="E14" s="11"/>
      <c r="F14" s="18" t="s">
        <v>74</v>
      </c>
      <c r="G14" s="11"/>
      <c r="H14" s="17">
        <v>83669</v>
      </c>
      <c r="I14" s="11"/>
      <c r="J14" s="18" t="s">
        <v>74</v>
      </c>
      <c r="M14" s="24"/>
      <c r="N14" s="24"/>
    </row>
    <row r="15" spans="1:14" ht="24.75" customHeight="1">
      <c r="A15" s="16" t="s">
        <v>27</v>
      </c>
      <c r="B15" s="16" t="s">
        <v>103</v>
      </c>
      <c r="C15" s="11"/>
      <c r="D15" s="17">
        <v>483719160</v>
      </c>
      <c r="E15" s="11"/>
      <c r="F15" s="18" t="s">
        <v>74</v>
      </c>
      <c r="G15" s="11"/>
      <c r="H15" s="17">
        <v>967438320</v>
      </c>
      <c r="I15" s="11"/>
      <c r="J15" s="18" t="s">
        <v>74</v>
      </c>
      <c r="M15" s="24"/>
      <c r="N15" s="24"/>
    </row>
    <row r="16" spans="1:14" ht="24.75" customHeight="1">
      <c r="A16" s="16" t="s">
        <v>25</v>
      </c>
      <c r="B16" s="16" t="s">
        <v>104</v>
      </c>
      <c r="C16" s="11"/>
      <c r="D16" s="17">
        <v>2889</v>
      </c>
      <c r="E16" s="11"/>
      <c r="F16" s="18" t="s">
        <v>74</v>
      </c>
      <c r="G16" s="11"/>
      <c r="H16" s="17">
        <v>7232</v>
      </c>
      <c r="I16" s="11"/>
      <c r="J16" s="18" t="s">
        <v>74</v>
      </c>
      <c r="M16" s="24"/>
      <c r="N16" s="24"/>
    </row>
    <row r="17" spans="1:14" ht="24.75" customHeight="1">
      <c r="A17" s="16" t="s">
        <v>25</v>
      </c>
      <c r="B17" s="16" t="s">
        <v>105</v>
      </c>
      <c r="C17" s="11"/>
      <c r="D17" s="17">
        <v>8453</v>
      </c>
      <c r="E17" s="11"/>
      <c r="F17" s="18" t="s">
        <v>74</v>
      </c>
      <c r="G17" s="11"/>
      <c r="H17" s="17">
        <v>12601</v>
      </c>
      <c r="I17" s="11"/>
      <c r="J17" s="18" t="s">
        <v>74</v>
      </c>
      <c r="M17" s="24"/>
      <c r="N17" s="24"/>
    </row>
    <row r="18" spans="1:14" ht="24.75" customHeight="1">
      <c r="A18" s="16" t="s">
        <v>25</v>
      </c>
      <c r="B18" s="16" t="s">
        <v>106</v>
      </c>
      <c r="C18" s="11"/>
      <c r="D18" s="17">
        <v>39245</v>
      </c>
      <c r="E18" s="11"/>
      <c r="F18" s="18" t="s">
        <v>74</v>
      </c>
      <c r="G18" s="11"/>
      <c r="H18" s="17">
        <v>53351</v>
      </c>
      <c r="I18" s="11"/>
      <c r="J18" s="18" t="s">
        <v>74</v>
      </c>
      <c r="M18" s="24"/>
      <c r="N18" s="24"/>
    </row>
    <row r="19" spans="1:14" ht="24.75" customHeight="1">
      <c r="A19" s="16" t="s">
        <v>28</v>
      </c>
      <c r="B19" s="16" t="s">
        <v>107</v>
      </c>
      <c r="C19" s="11"/>
      <c r="D19" s="17">
        <v>40342</v>
      </c>
      <c r="E19" s="11"/>
      <c r="F19" s="18" t="s">
        <v>74</v>
      </c>
      <c r="G19" s="11"/>
      <c r="H19" s="17">
        <v>45989846</v>
      </c>
      <c r="I19" s="11"/>
      <c r="J19" s="18" t="s">
        <v>74</v>
      </c>
      <c r="M19" s="24"/>
      <c r="N19" s="24"/>
    </row>
    <row r="20" spans="1:14" ht="24.75" customHeight="1">
      <c r="A20" s="16" t="s">
        <v>29</v>
      </c>
      <c r="B20" s="16" t="s">
        <v>69</v>
      </c>
      <c r="C20" s="11"/>
      <c r="D20" s="17">
        <v>36459</v>
      </c>
      <c r="E20" s="11"/>
      <c r="F20" s="18" t="s">
        <v>74</v>
      </c>
      <c r="G20" s="11"/>
      <c r="H20" s="17">
        <v>37016</v>
      </c>
      <c r="I20" s="11"/>
      <c r="J20" s="18" t="s">
        <v>74</v>
      </c>
      <c r="M20" s="24"/>
      <c r="N20" s="24"/>
    </row>
    <row r="21" spans="1:14" ht="24.75" customHeight="1">
      <c r="A21" s="16" t="s">
        <v>25</v>
      </c>
      <c r="B21" s="16" t="s">
        <v>135</v>
      </c>
      <c r="C21" s="11"/>
      <c r="D21" s="17">
        <v>68485</v>
      </c>
      <c r="E21" s="11"/>
      <c r="F21" s="18" t="s">
        <v>74</v>
      </c>
      <c r="G21" s="11"/>
      <c r="H21" s="17">
        <v>68485</v>
      </c>
      <c r="I21" s="11"/>
      <c r="J21" s="18" t="s">
        <v>74</v>
      </c>
      <c r="M21" s="24"/>
      <c r="N21" s="24"/>
    </row>
    <row r="22" spans="1:14" ht="24.75" customHeight="1" thickBot="1">
      <c r="A22" s="76" t="s">
        <v>14</v>
      </c>
      <c r="B22" s="76"/>
      <c r="C22" s="11"/>
      <c r="D22" s="20">
        <f>SUM(D8:D21)</f>
        <v>484123884</v>
      </c>
      <c r="E22" s="11"/>
      <c r="F22" s="20" t="s">
        <v>74</v>
      </c>
      <c r="G22" s="11"/>
      <c r="H22" s="20">
        <f>SUM(H8:H21)</f>
        <v>1013994472</v>
      </c>
      <c r="I22" s="11"/>
      <c r="J22" s="20" t="s">
        <v>74</v>
      </c>
      <c r="M22" s="24"/>
      <c r="N22" s="24"/>
    </row>
    <row r="23" spans="1:14" ht="13.5" thickTop="1"/>
    <row r="25" spans="1:14">
      <c r="H25" s="32"/>
    </row>
    <row r="26" spans="1:14">
      <c r="D26" s="24"/>
    </row>
    <row r="27" spans="1:14">
      <c r="H27" s="24"/>
    </row>
  </sheetData>
  <mergeCells count="8">
    <mergeCell ref="A22:B22"/>
    <mergeCell ref="A7:B7"/>
    <mergeCell ref="A1:J1"/>
    <mergeCell ref="A2:J2"/>
    <mergeCell ref="A3:J3"/>
    <mergeCell ref="A5:J5"/>
    <mergeCell ref="D6:F6"/>
    <mergeCell ref="H6:J6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7"/>
  <sheetViews>
    <sheetView rightToLeft="1" view="pageBreakPreview" zoomScaleNormal="100" zoomScaleSheetLayoutView="100" workbookViewId="0">
      <selection activeCell="B14" sqref="B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74" t="s">
        <v>0</v>
      </c>
      <c r="B1" s="74"/>
      <c r="C1" s="74"/>
      <c r="D1" s="74"/>
      <c r="E1" s="74"/>
      <c r="F1" s="74"/>
    </row>
    <row r="2" spans="1:6" ht="21.75" customHeight="1">
      <c r="A2" s="74" t="s">
        <v>30</v>
      </c>
      <c r="B2" s="74"/>
      <c r="C2" s="74"/>
      <c r="D2" s="74"/>
      <c r="E2" s="74"/>
      <c r="F2" s="74"/>
    </row>
    <row r="3" spans="1:6" ht="21.75" customHeight="1">
      <c r="A3" s="74" t="s">
        <v>126</v>
      </c>
      <c r="B3" s="74"/>
      <c r="C3" s="74"/>
      <c r="D3" s="74"/>
      <c r="E3" s="74"/>
      <c r="F3" s="74"/>
    </row>
    <row r="4" spans="1:6" ht="14.45" customHeight="1"/>
    <row r="5" spans="1:6" ht="29.1" customHeight="1">
      <c r="A5" s="75" t="s">
        <v>76</v>
      </c>
      <c r="B5" s="75"/>
      <c r="C5" s="75"/>
      <c r="D5" s="75"/>
      <c r="E5" s="75"/>
      <c r="F5" s="75"/>
    </row>
    <row r="6" spans="1:6" ht="24.75" customHeight="1">
      <c r="D6" s="22" t="s">
        <v>128</v>
      </c>
      <c r="F6" s="22" t="s">
        <v>127</v>
      </c>
    </row>
    <row r="7" spans="1:6" ht="24.75" customHeight="1">
      <c r="A7" s="77" t="s">
        <v>39</v>
      </c>
      <c r="B7" s="77"/>
      <c r="D7" s="3" t="s">
        <v>21</v>
      </c>
      <c r="F7" s="3" t="s">
        <v>21</v>
      </c>
    </row>
    <row r="8" spans="1:6" ht="24.75" customHeight="1">
      <c r="A8" s="88" t="s">
        <v>39</v>
      </c>
      <c r="B8" s="88"/>
      <c r="D8" s="14">
        <v>0</v>
      </c>
      <c r="E8" s="11"/>
      <c r="F8" s="14">
        <v>0</v>
      </c>
    </row>
    <row r="9" spans="1:6" ht="24.75" customHeight="1">
      <c r="A9" s="89" t="s">
        <v>47</v>
      </c>
      <c r="B9" s="89"/>
      <c r="D9" s="17">
        <v>0</v>
      </c>
      <c r="E9" s="11"/>
      <c r="F9" s="17">
        <v>1026349</v>
      </c>
    </row>
    <row r="10" spans="1:6" ht="24.75" customHeight="1">
      <c r="A10" s="89" t="s">
        <v>48</v>
      </c>
      <c r="B10" s="89"/>
      <c r="D10" s="19">
        <v>0</v>
      </c>
      <c r="E10" s="11"/>
      <c r="F10" s="19">
        <v>0</v>
      </c>
    </row>
    <row r="11" spans="1:6" ht="24.75" customHeight="1">
      <c r="A11" s="76" t="s">
        <v>14</v>
      </c>
      <c r="B11" s="76"/>
      <c r="D11" s="20">
        <f>SUM(D8:D10)</f>
        <v>0</v>
      </c>
      <c r="E11" s="11"/>
      <c r="F11" s="20">
        <f>SUM(F8:F10)</f>
        <v>1026349</v>
      </c>
    </row>
    <row r="15" spans="1:6">
      <c r="F15" s="32"/>
    </row>
    <row r="17" spans="6:6">
      <c r="F17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cp:lastPrinted>2025-09-30T08:37:19Z</cp:lastPrinted>
  <dcterms:created xsi:type="dcterms:W3CDTF">2025-07-23T11:35:20Z</dcterms:created>
  <dcterms:modified xsi:type="dcterms:W3CDTF">2025-11-30T08:54:56Z</dcterms:modified>
</cp:coreProperties>
</file>