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\Sepanta\گزارشات قانونی و دوره ای\صورت وضعیت پرتفوی\1404\"/>
    </mc:Choice>
  </mc:AlternateContent>
  <xr:revisionPtr revIDLastSave="0" documentId="13_ncr:1_{94D2769C-D2CE-455D-A9CA-27257E95691B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جلد" sheetId="1" r:id="rId1"/>
    <sheet name="سهام" sheetId="2" r:id="rId2"/>
    <sheet name="واحدهای صندوق" sheetId="4" r:id="rId3"/>
    <sheet name="سپرده" sheetId="7" r:id="rId4"/>
    <sheet name="درآمدها" sheetId="8" r:id="rId5"/>
    <sheet name="درآمد سرمایه گذاری در سهام" sheetId="9" r:id="rId6"/>
    <sheet name="درآمد سرمایه گذاری در صندوق" sheetId="10" r:id="rId7"/>
    <sheet name="درآمد سپرده بانکی" sheetId="13" r:id="rId8"/>
    <sheet name="سایر درآمدها" sheetId="14" r:id="rId9"/>
    <sheet name="سود سپرده بانکی" sheetId="18" r:id="rId10"/>
    <sheet name="درآمد ناشی از فروش" sheetId="19" r:id="rId11"/>
    <sheet name="درآمد ناشی از تغییر قیمت اوراق" sheetId="21" r:id="rId12"/>
  </sheets>
  <definedNames>
    <definedName name="_xlnm.Print_Area" localSheetId="0">جلد!$A$1:$C$25</definedName>
    <definedName name="_xlnm.Print_Area" localSheetId="7">'درآمد سپرده بانکی'!$A$1:$J$16</definedName>
    <definedName name="_xlnm.Print_Area" localSheetId="5">'درآمد سرمایه گذاری در سهام'!$A$1:$Q$13</definedName>
    <definedName name="_xlnm.Print_Area" localSheetId="6">'درآمد سرمایه گذاری در صندوق'!$A$1:$S$22</definedName>
    <definedName name="_xlnm.Print_Area" localSheetId="11">'درآمد ناشی از تغییر قیمت اوراق'!$A$1:$R$19</definedName>
    <definedName name="_xlnm.Print_Area" localSheetId="10">'درآمد ناشی از فروش'!$A$1:$R$23</definedName>
    <definedName name="_xlnm.Print_Area" localSheetId="4">درآمدها!$A$1:$H$12</definedName>
    <definedName name="_xlnm.Print_Area" localSheetId="8">'سایر درآمدها'!$A$1:$G$12</definedName>
    <definedName name="_xlnm.Print_Area" localSheetId="3">سپرده!$A$1:$K$16</definedName>
    <definedName name="_xlnm.Print_Area" localSheetId="1">سهام!$A$1:$AB$13</definedName>
    <definedName name="_xlnm.Print_Area" localSheetId="9">'سود سپرده بانکی'!$A$1:$N$16</definedName>
    <definedName name="_xlnm.Print_Area" localSheetId="2">'واحدهای صندوق'!$A$1:$Z$19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0" l="1"/>
  <c r="I18" i="21"/>
  <c r="G18" i="21"/>
  <c r="E18" i="21"/>
  <c r="C18" i="21"/>
  <c r="L21" i="10"/>
  <c r="I8" i="19"/>
  <c r="K22" i="19"/>
  <c r="I22" i="19"/>
  <c r="G22" i="19"/>
  <c r="E22" i="19"/>
  <c r="C22" i="19"/>
  <c r="N18" i="10"/>
  <c r="P18" i="10" s="1"/>
  <c r="N12" i="10"/>
  <c r="N11" i="10"/>
  <c r="M9" i="9"/>
  <c r="P16" i="10"/>
  <c r="F18" i="10"/>
  <c r="F12" i="10"/>
  <c r="F11" i="10"/>
  <c r="F9" i="9"/>
  <c r="L20" i="10"/>
  <c r="L19" i="10"/>
  <c r="L18" i="10"/>
  <c r="L17" i="10"/>
  <c r="L16" i="10"/>
  <c r="L15" i="10"/>
  <c r="L14" i="10"/>
  <c r="L13" i="10"/>
  <c r="L12" i="10"/>
  <c r="L11" i="10"/>
  <c r="L10" i="10"/>
  <c r="L9" i="10"/>
  <c r="K12" i="9"/>
  <c r="K10" i="9"/>
  <c r="K9" i="9"/>
  <c r="D20" i="10"/>
  <c r="D19" i="10"/>
  <c r="D18" i="10"/>
  <c r="D17" i="10"/>
  <c r="D16" i="10"/>
  <c r="D15" i="10"/>
  <c r="D14" i="10"/>
  <c r="D13" i="10"/>
  <c r="D12" i="10"/>
  <c r="D11" i="10"/>
  <c r="D10" i="10"/>
  <c r="D9" i="10"/>
  <c r="D10" i="9"/>
  <c r="D9" i="9"/>
  <c r="D12" i="9"/>
  <c r="Q12" i="21"/>
  <c r="Q13" i="21"/>
  <c r="Q14" i="21"/>
  <c r="Q15" i="21"/>
  <c r="N13" i="10" s="1"/>
  <c r="I12" i="21"/>
  <c r="I13" i="21"/>
  <c r="I14" i="21"/>
  <c r="I15" i="21"/>
  <c r="F13" i="10" s="1"/>
  <c r="I16" i="21"/>
  <c r="F11" i="9" s="1"/>
  <c r="I11" i="9" s="1"/>
  <c r="M22" i="19"/>
  <c r="O22" i="19"/>
  <c r="Q22" i="19"/>
  <c r="Q19" i="19"/>
  <c r="Q20" i="19"/>
  <c r="Q21" i="19"/>
  <c r="Q13" i="19"/>
  <c r="I19" i="19"/>
  <c r="I20" i="19"/>
  <c r="I21" i="19"/>
  <c r="I13" i="19"/>
  <c r="F10" i="8"/>
  <c r="M15" i="18"/>
  <c r="K15" i="18"/>
  <c r="I15" i="18"/>
  <c r="G15" i="18"/>
  <c r="E15" i="18"/>
  <c r="C15" i="18"/>
  <c r="K15" i="7"/>
  <c r="C15" i="7"/>
  <c r="H18" i="10" l="1"/>
  <c r="D21" i="10"/>
  <c r="E15" i="7"/>
  <c r="P18" i="4"/>
  <c r="N18" i="4"/>
  <c r="L18" i="4"/>
  <c r="J18" i="4"/>
  <c r="Y12" i="2"/>
  <c r="W12" i="2"/>
  <c r="S12" i="2"/>
  <c r="M12" i="2"/>
  <c r="H18" i="4"/>
  <c r="AA12" i="2"/>
  <c r="Q12" i="2"/>
  <c r="O12" i="2"/>
  <c r="K12" i="2"/>
  <c r="I12" i="2"/>
  <c r="G12" i="2"/>
  <c r="E12" i="2"/>
  <c r="I8" i="21"/>
  <c r="I15" i="7"/>
  <c r="G15" i="7"/>
  <c r="Z18" i="4"/>
  <c r="X18" i="4"/>
  <c r="V18" i="4"/>
  <c r="R18" i="4"/>
  <c r="F18" i="4"/>
  <c r="D18" i="4"/>
  <c r="C15" i="13"/>
  <c r="G15" i="13"/>
  <c r="P20" i="10"/>
  <c r="O18" i="21"/>
  <c r="M18" i="21"/>
  <c r="K18" i="21"/>
  <c r="H20" i="10"/>
  <c r="Q18" i="19"/>
  <c r="P19" i="10" s="1"/>
  <c r="I18" i="19"/>
  <c r="H19" i="10" s="1"/>
  <c r="I17" i="19"/>
  <c r="F11" i="14"/>
  <c r="D11" i="14"/>
  <c r="J11" i="8"/>
  <c r="Q8" i="21"/>
  <c r="N9" i="10" s="1"/>
  <c r="I9" i="21"/>
  <c r="F14" i="10" s="1"/>
  <c r="Q14" i="19"/>
  <c r="N21" i="10" l="1"/>
  <c r="F9" i="10"/>
  <c r="I14" i="19"/>
  <c r="M9" i="18"/>
  <c r="M10" i="18"/>
  <c r="M11" i="18"/>
  <c r="M12" i="18"/>
  <c r="M13" i="18"/>
  <c r="M14" i="18"/>
  <c r="M8" i="18"/>
  <c r="G9" i="18"/>
  <c r="G10" i="18"/>
  <c r="G11" i="18"/>
  <c r="G12" i="18"/>
  <c r="G13" i="18"/>
  <c r="G14" i="18"/>
  <c r="G8" i="18"/>
  <c r="Q9" i="21"/>
  <c r="N14" i="10" s="1"/>
  <c r="Q10" i="21"/>
  <c r="Q11" i="21"/>
  <c r="M10" i="9" s="1"/>
  <c r="Q16" i="21"/>
  <c r="M11" i="9" s="1"/>
  <c r="Q11" i="9" s="1"/>
  <c r="Q17" i="21"/>
  <c r="N17" i="10" s="1"/>
  <c r="P17" i="10" s="1"/>
  <c r="I10" i="21"/>
  <c r="I11" i="21"/>
  <c r="F10" i="9" s="1"/>
  <c r="I17" i="21"/>
  <c r="F17" i="10" s="1"/>
  <c r="H17" i="10" s="1"/>
  <c r="Q8" i="19"/>
  <c r="I9" i="19"/>
  <c r="I10" i="19"/>
  <c r="I11" i="19"/>
  <c r="I12" i="19"/>
  <c r="I15" i="19"/>
  <c r="I16" i="19"/>
  <c r="Q9" i="19"/>
  <c r="Q10" i="19"/>
  <c r="Q11" i="19"/>
  <c r="Q12" i="19"/>
  <c r="Q15" i="19"/>
  <c r="Q16" i="19"/>
  <c r="Q17" i="19"/>
  <c r="F9" i="8"/>
  <c r="Q10" i="9" l="1"/>
  <c r="M12" i="9"/>
  <c r="F21" i="10"/>
  <c r="I10" i="9"/>
  <c r="F12" i="9"/>
  <c r="Q18" i="21"/>
  <c r="Q9" i="9"/>
  <c r="I9" i="9"/>
  <c r="Q12" i="9" l="1"/>
  <c r="I12" i="9"/>
  <c r="H9" i="10"/>
  <c r="P9" i="10"/>
  <c r="H12" i="9"/>
  <c r="O12" i="9"/>
  <c r="F7" i="8" l="1"/>
  <c r="P15" i="10" l="1"/>
  <c r="H15" i="10"/>
  <c r="P14" i="10" l="1"/>
  <c r="H11" i="10"/>
  <c r="P12" i="10"/>
  <c r="H14" i="10"/>
  <c r="H13" i="10"/>
  <c r="P13" i="10"/>
  <c r="H16" i="10"/>
  <c r="H10" i="10"/>
  <c r="H12" i="10"/>
  <c r="P10" i="10"/>
  <c r="P11" i="10"/>
  <c r="H21" i="10" l="1"/>
  <c r="F8" i="8" s="1"/>
  <c r="F11" i="8" s="1"/>
  <c r="P21" i="10"/>
  <c r="J13" i="10" l="1"/>
  <c r="J14" i="10"/>
  <c r="J20" i="10"/>
  <c r="J15" i="10"/>
  <c r="J16" i="10"/>
  <c r="J10" i="10"/>
  <c r="J17" i="10"/>
  <c r="J11" i="10"/>
  <c r="J18" i="10"/>
  <c r="J12" i="10"/>
  <c r="J19" i="10"/>
  <c r="H8" i="8"/>
  <c r="J21" i="10" l="1"/>
  <c r="R21" i="10"/>
  <c r="H10" i="8"/>
  <c r="H9" i="8"/>
  <c r="H7" i="8"/>
  <c r="H11" i="8" l="1"/>
</calcChain>
</file>

<file path=xl/sharedStrings.xml><?xml version="1.0" encoding="utf-8"?>
<sst xmlns="http://schemas.openxmlformats.org/spreadsheetml/2006/main" count="289" uniqueCount="100">
  <si>
    <t>صندوق اختصاصی بازارگردانی سپنتا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</si>
  <si>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</si>
  <si>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</si>
  <si>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</si>
  <si>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</si>
  <si>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</si>
  <si>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</si>
  <si>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</si>
  <si>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</si>
  <si>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</si>
  <si>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</si>
  <si>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</si>
  <si>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زندگی خاورمیانه</t>
  </si>
  <si>
    <t>بیمه حافظ</t>
  </si>
  <si>
    <t>جمع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</si>
  <si>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</si>
  <si>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</si>
  <si>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</si>
  <si>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</si>
  <si>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</si>
  <si>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سپرده های بانکی</t>
  </si>
  <si>
    <t>مبلغ</t>
  </si>
  <si>
    <t>افزایش</t>
  </si>
  <si>
    <t>کاهش</t>
  </si>
  <si>
    <t>سپرده کوتاه مدت بانک ملی بورس اوراق بهادار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</si>
  <si>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</si>
  <si>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</si>
  <si>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</si>
  <si>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</si>
  <si>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</si>
  <si>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</si>
  <si>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</si>
  <si>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</si>
  <si>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</si>
  <si>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</si>
  <si>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</si>
  <si>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</si>
  <si>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</si>
  <si>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</si>
  <si>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</si>
  <si>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</si>
  <si>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</si>
  <si>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</si>
  <si>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</si>
  <si>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</si>
  <si>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</si>
  <si>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</si>
  <si>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</si>
  <si>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</si>
  <si>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</si>
  <si>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سود و زیان ناشی از تغییر قیمت</t>
  </si>
  <si>
    <t>1- سرمایه گذاری ها</t>
  </si>
  <si>
    <t>1-2-سرمایه‌گذاری در واحدهای صندوق های سرمایه گذاری</t>
  </si>
  <si>
    <t>1-3-سرمایه گذاری در سپرده بانکی</t>
  </si>
  <si>
    <t xml:space="preserve">سپرده بانکی نزد بانک گردشگری  </t>
  </si>
  <si>
    <t>سپرده بانکی نزد بانک خاورمیانه</t>
  </si>
  <si>
    <t>سپرده بانکی نزد بانک شهر</t>
  </si>
  <si>
    <t>مشخصات حساب بانکی</t>
  </si>
  <si>
    <t>2-درآمد حاصل از سرمایه گذاری ها</t>
  </si>
  <si>
    <t>2-1-درآمد حاصل از سرمایه­‌گذاری در سهام و حق تقدم سهام</t>
  </si>
  <si>
    <t>یادداشت 3-3</t>
  </si>
  <si>
    <t>یادداشت 2-3</t>
  </si>
  <si>
    <t>2-2-درآمد حاصل از سرمایه­گذاری در واحدهای صندوق سرمایه گذاری</t>
  </si>
  <si>
    <t>......</t>
  </si>
  <si>
    <t>2-3-درآمد حاصل از سرمایه­گذاری در سپرده بانکی و گواهی سپرده</t>
  </si>
  <si>
    <t>2-4-درآمد حاصل از سرمایه­گذاری در واحدهای صندوق سرمایه گذاری</t>
  </si>
  <si>
    <t>3-1-سود اوراق بهادار با درآمد ثابت و سپرده بانکی</t>
  </si>
  <si>
    <t>3-2-سود(زیان) حاصل از فروش اوراق بهادار</t>
  </si>
  <si>
    <t>3-3-درآمد ناشی از تغییر قیمت اوراق بهادار</t>
  </si>
  <si>
    <t>یادداشت3-3</t>
  </si>
  <si>
    <t>یادداشت 4-3</t>
  </si>
  <si>
    <t>2-1</t>
  </si>
  <si>
    <t>2-3</t>
  </si>
  <si>
    <t>2-4</t>
  </si>
  <si>
    <t>1-1-سرمایه گذاری در سهام و حق تقدم سهام</t>
  </si>
  <si>
    <t>صندوق درآمد ثابت سام</t>
  </si>
  <si>
    <t>صندوق درآمد ثابت اکسیژن</t>
  </si>
  <si>
    <t>صندوق سهامی اکسیژن</t>
  </si>
  <si>
    <t>صندوق درآمد ثابت ماه آفرید سپینود</t>
  </si>
  <si>
    <t>صندوق درآمد ثابت خاتم ایساتیس پویا</t>
  </si>
  <si>
    <t>صندوق درآمد ثابت کیمیا</t>
  </si>
  <si>
    <t>صندوق  سهامی بخشی صنایع سورنا2</t>
  </si>
  <si>
    <t>صندوق سهامی بخشی صنایع سورنا</t>
  </si>
  <si>
    <t xml:space="preserve"> </t>
  </si>
  <si>
    <t>1404/08/30</t>
  </si>
  <si>
    <t>صندوق درآمد ثابت ثبات ویستا</t>
  </si>
  <si>
    <t>صندوق درآمد ثابت رشد پایدار آبان</t>
  </si>
  <si>
    <t>صندوق سهامی بخشی صنایع سورنا2</t>
  </si>
  <si>
    <t>صندوق درآمد ثابت ویستا</t>
  </si>
  <si>
    <t>برای ماه منتهی به 1404/09/30</t>
  </si>
  <si>
    <t>1404/09/30</t>
  </si>
  <si>
    <t>طی آذر ماه</t>
  </si>
  <si>
    <t>از ابتدای سال مالی تا پایان آذرماه</t>
  </si>
  <si>
    <t>از ابتدای سال مالی تا پایان آذر ماه</t>
  </si>
  <si>
    <t xml:space="preserve">از ابتدای سال مالی تا پایان آذر ماه </t>
  </si>
  <si>
    <t>ح . بیمه حافظ</t>
  </si>
  <si>
    <t>صندوق درآمد ثابت آریا</t>
  </si>
  <si>
    <t>صندوق درآمد ثابت بازده مانا</t>
  </si>
  <si>
    <t xml:space="preserve">سپرده بانکی نزد بانک پاسارگاد  </t>
  </si>
  <si>
    <t xml:space="preserve">صندوق درآمد ثابت آریا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</si>
</sst>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0000000000"/>
    <numFmt numFmtId="165" formatCode="_(* #,##0.0000_);_(* \(#,##0.0000\);_(* &quot;-&quot;??_);_(@_)"/>
    <numFmt numFmtId="166" formatCode="_(* #,##0_);_(* \(#,##0\);_(* &quot;-&quot;??_);_(@_)"/>
  </numFmts>
  <fonts count="15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8E8E93"/>
      <name val="IRANSans"/>
    </font>
    <font>
      <sz val="10"/>
      <color rgb="FF000000"/>
      <name val="Arial"/>
      <family val="2"/>
    </font>
    <font>
      <sz val="12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333333"/>
      <name val="IRANSans"/>
    </font>
    <font>
      <b/>
      <sz val="10"/>
      <color rgb="FFFFFFFF"/>
      <name val="IRANSans"/>
    </font>
    <font>
      <sz val="11"/>
      <color theme="1"/>
      <name val="B Nazanin"/>
      <charset val="178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8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8" fontId="0" fillId="0" borderId="0" xfId="0" applyNumberFormat="1" applyAlignment="1">
      <alignment horizontal="left"/>
    </xf>
    <xf numFmtId="38" fontId="5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6" fillId="0" borderId="0" xfId="0" applyNumberFormat="1" applyFont="1" applyAlignment="1">
      <alignment horizontal="left"/>
    </xf>
    <xf numFmtId="40" fontId="0" fillId="0" borderId="0" xfId="0" applyNumberFormat="1" applyAlignment="1">
      <alignment horizontal="left"/>
    </xf>
    <xf numFmtId="16" fontId="5" fillId="0" borderId="2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right" vertical="center" readingOrder="2"/>
    </xf>
    <xf numFmtId="0" fontId="1" fillId="0" borderId="0" xfId="0" applyFont="1" applyAlignment="1">
      <alignment vertical="center"/>
    </xf>
    <xf numFmtId="165" fontId="0" fillId="0" borderId="0" xfId="1" applyNumberFormat="1" applyFont="1" applyAlignment="1">
      <alignment horizontal="left"/>
    </xf>
    <xf numFmtId="3" fontId="7" fillId="0" borderId="0" xfId="0" applyNumberFormat="1" applyFont="1" applyAlignment="1">
      <alignment horizontal="left" vertical="center" wrapText="1"/>
    </xf>
    <xf numFmtId="40" fontId="5" fillId="0" borderId="0" xfId="0" applyNumberFormat="1" applyFont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40" fontId="5" fillId="0" borderId="7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40" fontId="5" fillId="0" borderId="2" xfId="0" applyNumberFormat="1" applyFont="1" applyBorder="1" applyAlignment="1">
      <alignment horizontal="center" vertical="center"/>
    </xf>
    <xf numFmtId="2" fontId="5" fillId="0" borderId="0" xfId="2" applyNumberFormat="1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38" fontId="5" fillId="0" borderId="5" xfId="0" applyNumberFormat="1" applyFont="1" applyBorder="1" applyAlignment="1">
      <alignment horizontal="center" vertical="top"/>
    </xf>
    <xf numFmtId="38" fontId="5" fillId="0" borderId="0" xfId="0" applyNumberFormat="1" applyFon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right" vertical="top"/>
    </xf>
    <xf numFmtId="4" fontId="7" fillId="0" borderId="0" xfId="0" applyNumberFormat="1" applyFont="1" applyAlignment="1">
      <alignment horizontal="left" vertical="center" wrapText="1"/>
    </xf>
    <xf numFmtId="3" fontId="5" fillId="0" borderId="0" xfId="0" applyNumberFormat="1" applyFont="1" applyAlignment="1">
      <alignment horizontal="right" vertical="top"/>
    </xf>
    <xf numFmtId="4" fontId="5" fillId="0" borderId="5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6" fontId="13" fillId="0" borderId="0" xfId="1" applyNumberFormat="1" applyFont="1" applyFill="1"/>
    <xf numFmtId="3" fontId="8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38" fontId="5" fillId="0" borderId="9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66" fontId="0" fillId="0" borderId="0" xfId="1" applyNumberFormat="1" applyFont="1" applyAlignment="1">
      <alignment horizontal="left"/>
    </xf>
    <xf numFmtId="166" fontId="14" fillId="0" borderId="0" xfId="1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5:C10"/>
  <sheetViews>
    <sheetView rightToLeft="1" tabSelected="1" view="pageBreakPreview" zoomScale="80" zoomScaleNormal="80" zoomScaleSheetLayoutView="80" workbookViewId="0">
      <selection activeCell="A27" sqref="A27"/>
    </sheetView>
  </sheetViews>
  <sheetFormatPr defaultRowHeight="12.75"/>
  <cols>
    <col min="1" max="1" width="23.85546875" customWidth="1"/>
    <col min="2" max="2" width="36.42578125" customWidth="1"/>
    <col min="3" max="3" width="31" customWidth="1"/>
  </cols>
  <sheetData>
    <row r="5" spans="1:3" ht="29.1" customHeight="1">
      <c r="A5" s="74" t="s">
        <v>0</v>
      </c>
      <c r="B5" s="74"/>
      <c r="C5" s="74"/>
    </row>
    <row r="6" spans="1:3" ht="21.75" customHeight="1">
      <c r="A6" s="74" t="s">
        <v>1</v>
      </c>
      <c r="B6" s="74"/>
      <c r="C6" s="74"/>
    </row>
    <row r="7" spans="1:3" ht="21.75" customHeight="1">
      <c r="A7" s="74" t="s">
        <v>89</v>
      </c>
      <c r="B7" s="74"/>
      <c r="C7" s="74"/>
    </row>
    <row r="8" spans="1:3" ht="12.75" customHeight="1"/>
    <row r="9" spans="1:3">
      <c r="B9" s="5"/>
    </row>
    <row r="10" spans="1:3">
      <c r="B10" s="5"/>
    </row>
  </sheetData>
  <mergeCells count="3">
    <mergeCell ref="A5:C5"/>
    <mergeCell ref="A6:C6"/>
    <mergeCell ref="A7:C7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  <pageSetUpPr fitToPage="1"/>
  </sheetPr>
  <dimension ref="A1:R17"/>
  <sheetViews>
    <sheetView rightToLeft="1" view="pageBreakPreview" zoomScaleNormal="100" zoomScaleSheetLayoutView="100" workbookViewId="0">
      <selection activeCell="A18" sqref="A18"/>
    </sheetView>
  </sheetViews>
  <sheetFormatPr defaultRowHeight="12.75"/>
  <cols>
    <col min="1" max="1" width="34.140625" bestFit="1" customWidth="1"/>
    <col min="2" max="2" width="1.42578125" customWidth="1"/>
    <col min="3" max="3" width="14.28515625" customWidth="1"/>
    <col min="4" max="4" width="1.28515625" customWidth="1"/>
    <col min="5" max="5" width="11.140625" bestFit="1" customWidth="1"/>
    <col min="6" max="6" width="1.28515625" customWidth="1"/>
    <col min="7" max="7" width="12.140625" bestFit="1" customWidth="1"/>
    <col min="8" max="8" width="1.28515625" customWidth="1"/>
    <col min="9" max="9" width="14.28515625" customWidth="1"/>
    <col min="10" max="10" width="1.28515625" customWidth="1"/>
    <col min="11" max="11" width="11.28515625" bestFit="1" customWidth="1"/>
    <col min="12" max="12" width="1.28515625" customWidth="1"/>
    <col min="13" max="13" width="15.5703125" customWidth="1"/>
    <col min="14" max="14" width="0.28515625" customWidth="1"/>
    <col min="15" max="15" width="12.7109375" bestFit="1" customWidth="1"/>
    <col min="23" max="23" width="11.5703125" customWidth="1"/>
  </cols>
  <sheetData>
    <row r="1" spans="1:18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8" ht="21.75" customHeight="1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8" ht="21.75" customHeight="1">
      <c r="A3" s="74" t="s">
        <v>89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8" ht="14.45" customHeight="1"/>
    <row r="5" spans="1:18" ht="25.15" customHeight="1">
      <c r="A5" s="75" t="s">
        <v>66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8" ht="25.15" customHeight="1">
      <c r="A6" s="81" t="s">
        <v>26</v>
      </c>
      <c r="B6" s="40"/>
      <c r="C6" s="81" t="s">
        <v>91</v>
      </c>
      <c r="D6" s="81"/>
      <c r="E6" s="81"/>
      <c r="F6" s="81"/>
      <c r="G6" s="81"/>
      <c r="H6" s="11"/>
      <c r="I6" s="81" t="s">
        <v>93</v>
      </c>
      <c r="J6" s="81"/>
      <c r="K6" s="81"/>
      <c r="L6" s="81"/>
      <c r="M6" s="81"/>
    </row>
    <row r="7" spans="1:18" ht="24.75" customHeight="1">
      <c r="A7" s="81"/>
      <c r="B7" s="9"/>
      <c r="C7" s="4" t="s">
        <v>45</v>
      </c>
      <c r="D7" s="12"/>
      <c r="E7" s="4" t="s">
        <v>44</v>
      </c>
      <c r="F7" s="12"/>
      <c r="G7" s="4" t="s">
        <v>46</v>
      </c>
      <c r="H7" s="11"/>
      <c r="I7" s="4" t="s">
        <v>45</v>
      </c>
      <c r="J7" s="12"/>
      <c r="K7" s="4" t="s">
        <v>44</v>
      </c>
      <c r="L7" s="12"/>
      <c r="M7" s="4" t="s">
        <v>46</v>
      </c>
    </row>
    <row r="8" spans="1:18" ht="24.75" customHeight="1">
      <c r="A8" s="13" t="s">
        <v>54</v>
      </c>
      <c r="B8" s="16"/>
      <c r="C8" s="14">
        <v>67336</v>
      </c>
      <c r="D8" s="11"/>
      <c r="E8" s="14">
        <v>0</v>
      </c>
      <c r="F8" s="11"/>
      <c r="G8" s="14">
        <f>C8+E8</f>
        <v>67336</v>
      </c>
      <c r="H8" s="11"/>
      <c r="I8" s="14">
        <v>46156996</v>
      </c>
      <c r="J8" s="11"/>
      <c r="K8" s="14">
        <v>0</v>
      </c>
      <c r="L8" s="11"/>
      <c r="M8" s="14">
        <f>I8+K8</f>
        <v>46156996</v>
      </c>
    </row>
    <row r="9" spans="1:18" ht="24.75" customHeight="1">
      <c r="A9" s="16" t="s">
        <v>98</v>
      </c>
      <c r="B9" s="16"/>
      <c r="C9" s="17">
        <v>0</v>
      </c>
      <c r="D9" s="11"/>
      <c r="E9" s="17">
        <v>0</v>
      </c>
      <c r="F9" s="11"/>
      <c r="G9" s="17">
        <f t="shared" ref="G9:G14" si="0">C9+E9</f>
        <v>0</v>
      </c>
      <c r="H9" s="11"/>
      <c r="I9" s="17">
        <v>0</v>
      </c>
      <c r="J9" s="11"/>
      <c r="K9" s="17">
        <v>0</v>
      </c>
      <c r="L9" s="11"/>
      <c r="M9" s="17">
        <f t="shared" ref="M9:M14" si="1">I9+K9</f>
        <v>0</v>
      </c>
    </row>
    <row r="10" spans="1:18" ht="24.75" customHeight="1">
      <c r="A10" s="16" t="s">
        <v>55</v>
      </c>
      <c r="B10" s="16"/>
      <c r="C10" s="17">
        <v>116336</v>
      </c>
      <c r="D10" s="11"/>
      <c r="E10" s="17">
        <v>0</v>
      </c>
      <c r="F10" s="11"/>
      <c r="G10" s="17">
        <f t="shared" si="0"/>
        <v>116336</v>
      </c>
      <c r="H10" s="11"/>
      <c r="I10" s="17">
        <v>472049</v>
      </c>
      <c r="J10" s="11"/>
      <c r="K10" s="17">
        <v>0</v>
      </c>
      <c r="L10" s="11"/>
      <c r="M10" s="17">
        <f t="shared" si="1"/>
        <v>472049</v>
      </c>
    </row>
    <row r="11" spans="1:18" ht="24.75" customHeight="1">
      <c r="A11" s="16" t="s">
        <v>56</v>
      </c>
      <c r="B11" s="16"/>
      <c r="C11" s="17">
        <v>35122</v>
      </c>
      <c r="D11" s="11"/>
      <c r="E11" s="17">
        <v>0</v>
      </c>
      <c r="F11" s="11"/>
      <c r="G11" s="17">
        <f t="shared" si="0"/>
        <v>35122</v>
      </c>
      <c r="H11" s="11"/>
      <c r="I11" s="17">
        <v>108885</v>
      </c>
      <c r="J11" s="11"/>
      <c r="K11" s="17">
        <v>0</v>
      </c>
      <c r="L11" s="11"/>
      <c r="M11" s="17">
        <f t="shared" si="1"/>
        <v>108885</v>
      </c>
    </row>
    <row r="12" spans="1:18" ht="24.75" customHeight="1">
      <c r="A12" s="16" t="s">
        <v>54</v>
      </c>
      <c r="B12" s="16"/>
      <c r="C12" s="17">
        <v>433680798</v>
      </c>
      <c r="D12" s="11"/>
      <c r="E12" s="17">
        <v>894356</v>
      </c>
      <c r="F12" s="11"/>
      <c r="G12" s="17">
        <f t="shared" si="0"/>
        <v>434575154</v>
      </c>
      <c r="H12" s="11"/>
      <c r="I12" s="17">
        <v>1401119118</v>
      </c>
      <c r="J12" s="11"/>
      <c r="K12" s="17">
        <v>0</v>
      </c>
      <c r="L12" s="11"/>
      <c r="M12" s="17">
        <f t="shared" si="1"/>
        <v>1401119118</v>
      </c>
    </row>
    <row r="13" spans="1:18" ht="24.75" customHeight="1">
      <c r="A13" s="16" t="s">
        <v>98</v>
      </c>
      <c r="B13" s="16"/>
      <c r="C13" s="17">
        <v>508493134</v>
      </c>
      <c r="D13" s="11"/>
      <c r="E13" s="27">
        <v>-6809718</v>
      </c>
      <c r="F13" s="11"/>
      <c r="G13" s="17">
        <f t="shared" si="0"/>
        <v>501683416</v>
      </c>
      <c r="H13" s="11"/>
      <c r="I13" s="17">
        <v>508493134</v>
      </c>
      <c r="J13" s="11"/>
      <c r="K13" s="27">
        <v>-6809718</v>
      </c>
      <c r="L13" s="11"/>
      <c r="M13" s="17">
        <f t="shared" si="1"/>
        <v>501683416</v>
      </c>
    </row>
    <row r="14" spans="1:18" ht="24.75" customHeight="1">
      <c r="A14" s="16" t="s">
        <v>24</v>
      </c>
      <c r="B14" s="16"/>
      <c r="C14" s="17">
        <v>36609</v>
      </c>
      <c r="D14" s="11"/>
      <c r="E14" s="17">
        <v>0</v>
      </c>
      <c r="F14" s="11"/>
      <c r="G14" s="17">
        <f t="shared" si="0"/>
        <v>36609</v>
      </c>
      <c r="H14" s="11"/>
      <c r="I14" s="17">
        <v>73625</v>
      </c>
      <c r="J14" s="11"/>
      <c r="K14" s="17">
        <v>0</v>
      </c>
      <c r="L14" s="11"/>
      <c r="M14" s="17">
        <f t="shared" si="1"/>
        <v>73625</v>
      </c>
    </row>
    <row r="15" spans="1:18" ht="24.75" customHeight="1" thickBot="1">
      <c r="A15" s="9" t="s">
        <v>14</v>
      </c>
      <c r="B15" s="9"/>
      <c r="C15" s="20">
        <f>SUM(C8:C14)</f>
        <v>942429335</v>
      </c>
      <c r="D15" s="11"/>
      <c r="E15" s="28">
        <f>SUM(E8:E14)</f>
        <v>-5915362</v>
      </c>
      <c r="F15" s="11"/>
      <c r="G15" s="20">
        <f>SUM(G8:G14)</f>
        <v>936513973</v>
      </c>
      <c r="H15" s="11"/>
      <c r="I15" s="20">
        <f>SUM(I8:I14)</f>
        <v>1956423807</v>
      </c>
      <c r="J15" s="11"/>
      <c r="K15" s="28">
        <f>SUM(K8:K14)</f>
        <v>-6809718</v>
      </c>
      <c r="L15" s="11"/>
      <c r="M15" s="28">
        <f>SUM(M8:N14)</f>
        <v>1949614089</v>
      </c>
      <c r="R15" s="24"/>
    </row>
    <row r="16" spans="1:18" ht="13.5" thickTop="1">
      <c r="R16" s="24"/>
    </row>
    <row r="17" spans="5:18">
      <c r="E17" s="24"/>
      <c r="R17" s="24"/>
    </row>
  </sheetData>
  <mergeCells count="7">
    <mergeCell ref="A5:M5"/>
    <mergeCell ref="C6:G6"/>
    <mergeCell ref="I6:M6"/>
    <mergeCell ref="A6:A7"/>
    <mergeCell ref="A1:M1"/>
    <mergeCell ref="A2:M2"/>
    <mergeCell ref="A3:M3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pageSetUpPr fitToPage="1"/>
  </sheetPr>
  <dimension ref="A1:V31"/>
  <sheetViews>
    <sheetView rightToLeft="1" view="pageBreakPreview" topLeftCell="A3" zoomScaleNormal="100" zoomScaleSheetLayoutView="100" workbookViewId="0">
      <selection activeCell="A25" sqref="A25"/>
    </sheetView>
  </sheetViews>
  <sheetFormatPr defaultRowHeight="12.75"/>
  <cols>
    <col min="1" max="1" width="29.28515625" bestFit="1" customWidth="1"/>
    <col min="2" max="2" width="1.28515625" customWidth="1"/>
    <col min="3" max="3" width="12" bestFit="1" customWidth="1"/>
    <col min="4" max="4" width="1.28515625" customWidth="1"/>
    <col min="5" max="5" width="18.85546875" bestFit="1" customWidth="1"/>
    <col min="6" max="6" width="1.28515625" customWidth="1"/>
    <col min="7" max="7" width="18.85546875" bestFit="1" customWidth="1"/>
    <col min="8" max="8" width="1.28515625" customWidth="1"/>
    <col min="9" max="9" width="16.7109375" customWidth="1"/>
    <col min="10" max="10" width="1.28515625" customWidth="1"/>
    <col min="11" max="11" width="13.7109375" bestFit="1" customWidth="1"/>
    <col min="12" max="12" width="1.28515625" customWidth="1"/>
    <col min="13" max="13" width="18.85546875" bestFit="1" customWidth="1"/>
    <col min="14" max="14" width="1.28515625" customWidth="1"/>
    <col min="15" max="15" width="19" bestFit="1" customWidth="1"/>
    <col min="16" max="16" width="1.28515625" customWidth="1"/>
    <col min="17" max="17" width="18.42578125" customWidth="1"/>
    <col min="18" max="18" width="0.28515625" customWidth="1"/>
    <col min="19" max="19" width="24.140625" bestFit="1" customWidth="1"/>
    <col min="20" max="21" width="16.5703125" bestFit="1" customWidth="1"/>
    <col min="22" max="22" width="15.42578125" bestFit="1" customWidth="1"/>
    <col min="27" max="27" width="11.5703125" customWidth="1"/>
  </cols>
  <sheetData>
    <row r="1" spans="1:22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22" ht="21.75" customHeight="1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22" ht="21.75" customHeight="1">
      <c r="A3" s="74" t="s">
        <v>89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22" ht="14.45" customHeight="1"/>
    <row r="5" spans="1:22" ht="24.6" customHeight="1">
      <c r="A5" s="75" t="s">
        <v>67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22" ht="24.6" customHeight="1">
      <c r="A6" s="81" t="s">
        <v>26</v>
      </c>
      <c r="B6" s="40"/>
      <c r="C6" s="81" t="s">
        <v>91</v>
      </c>
      <c r="D6" s="81"/>
      <c r="E6" s="81"/>
      <c r="F6" s="81"/>
      <c r="G6" s="81"/>
      <c r="H6" s="81"/>
      <c r="I6" s="81"/>
      <c r="J6" s="11"/>
      <c r="K6" s="81" t="s">
        <v>93</v>
      </c>
      <c r="L6" s="81"/>
      <c r="M6" s="81"/>
      <c r="N6" s="81"/>
      <c r="O6" s="81"/>
      <c r="P6" s="81"/>
      <c r="Q6" s="81"/>
    </row>
    <row r="7" spans="1:22" ht="40.5" customHeight="1">
      <c r="A7" s="81"/>
      <c r="B7" s="11"/>
      <c r="C7" s="4" t="s">
        <v>6</v>
      </c>
      <c r="D7" s="12"/>
      <c r="E7" s="4" t="s">
        <v>47</v>
      </c>
      <c r="F7" s="12"/>
      <c r="G7" s="4" t="s">
        <v>48</v>
      </c>
      <c r="H7" s="12"/>
      <c r="I7" s="4" t="s">
        <v>49</v>
      </c>
      <c r="J7" s="11"/>
      <c r="K7" s="4" t="s">
        <v>6</v>
      </c>
      <c r="L7" s="12"/>
      <c r="M7" s="4" t="s">
        <v>47</v>
      </c>
      <c r="N7" s="12"/>
      <c r="O7" s="4" t="s">
        <v>48</v>
      </c>
      <c r="P7" s="12"/>
      <c r="Q7" s="4" t="s">
        <v>49</v>
      </c>
    </row>
    <row r="8" spans="1:22" ht="24.75" customHeight="1">
      <c r="A8" s="16" t="s">
        <v>99</v>
      </c>
      <c r="B8" s="11"/>
      <c r="C8" s="14">
        <v>20600000</v>
      </c>
      <c r="D8" s="11"/>
      <c r="E8" s="14">
        <v>566390466577</v>
      </c>
      <c r="F8" s="11"/>
      <c r="G8" s="14">
        <v>566148890382</v>
      </c>
      <c r="H8" s="11"/>
      <c r="I8" s="26">
        <f>E8-G8</f>
        <v>241576195</v>
      </c>
      <c r="J8" s="11"/>
      <c r="K8" s="14">
        <v>20600000</v>
      </c>
      <c r="L8" s="11"/>
      <c r="M8" s="14">
        <v>566390466577</v>
      </c>
      <c r="N8" s="11"/>
      <c r="O8" s="14">
        <v>566148890382</v>
      </c>
      <c r="P8" s="11"/>
      <c r="Q8" s="26">
        <f>M8-O8</f>
        <v>241576195</v>
      </c>
      <c r="S8" s="24"/>
      <c r="T8" s="24"/>
      <c r="U8" s="24"/>
      <c r="V8" s="24"/>
    </row>
    <row r="9" spans="1:22" ht="24.75" customHeight="1">
      <c r="A9" s="16" t="s">
        <v>97</v>
      </c>
      <c r="B9" s="11"/>
      <c r="C9" s="17">
        <v>1192000</v>
      </c>
      <c r="D9" s="11"/>
      <c r="E9" s="17">
        <v>20618762035</v>
      </c>
      <c r="F9" s="11"/>
      <c r="G9" s="17">
        <v>20467032431</v>
      </c>
      <c r="H9" s="11"/>
      <c r="I9" s="27">
        <f t="shared" ref="I9:I16" si="0">E9-G9</f>
        <v>151729604</v>
      </c>
      <c r="J9" s="11"/>
      <c r="K9" s="17">
        <v>1192000</v>
      </c>
      <c r="L9" s="11"/>
      <c r="M9" s="17">
        <v>20618762035</v>
      </c>
      <c r="N9" s="11"/>
      <c r="O9" s="17">
        <v>20467032431</v>
      </c>
      <c r="P9" s="11"/>
      <c r="Q9" s="27">
        <f t="shared" ref="Q9:Q17" si="1">M9-O9</f>
        <v>151729604</v>
      </c>
      <c r="S9" s="24"/>
      <c r="T9" s="24"/>
      <c r="U9" s="24"/>
      <c r="V9" s="24"/>
    </row>
    <row r="10" spans="1:22" ht="24.75" customHeight="1">
      <c r="A10" s="16" t="s">
        <v>77</v>
      </c>
      <c r="B10" s="11"/>
      <c r="C10" s="17">
        <v>3829892</v>
      </c>
      <c r="D10" s="11"/>
      <c r="E10" s="17">
        <v>85193280309</v>
      </c>
      <c r="F10" s="11"/>
      <c r="G10" s="17">
        <v>81205346077</v>
      </c>
      <c r="H10" s="11"/>
      <c r="I10" s="27">
        <f t="shared" si="0"/>
        <v>3987934232</v>
      </c>
      <c r="J10" s="11"/>
      <c r="K10" s="17">
        <v>10057901</v>
      </c>
      <c r="L10" s="11"/>
      <c r="M10" s="17">
        <v>210425678839</v>
      </c>
      <c r="N10" s="11"/>
      <c r="O10" s="17">
        <v>198805595284</v>
      </c>
      <c r="P10" s="11"/>
      <c r="Q10" s="27">
        <f t="shared" si="1"/>
        <v>11620083555</v>
      </c>
      <c r="S10" s="24"/>
      <c r="T10" s="24"/>
      <c r="U10" s="24"/>
      <c r="V10" s="24"/>
    </row>
    <row r="11" spans="1:22" ht="24.75" customHeight="1">
      <c r="A11" s="16" t="s">
        <v>13</v>
      </c>
      <c r="B11" s="11"/>
      <c r="C11" s="17">
        <v>1400000</v>
      </c>
      <c r="D11" s="11"/>
      <c r="E11" s="17">
        <v>7078616200</v>
      </c>
      <c r="F11" s="11"/>
      <c r="G11" s="17">
        <v>8102595979</v>
      </c>
      <c r="H11" s="11"/>
      <c r="I11" s="27">
        <f t="shared" si="0"/>
        <v>-1023979779</v>
      </c>
      <c r="J11" s="11"/>
      <c r="K11" s="17">
        <v>1429702</v>
      </c>
      <c r="L11" s="11"/>
      <c r="M11" s="17">
        <v>7253839635</v>
      </c>
      <c r="N11" s="11"/>
      <c r="O11" s="17">
        <v>8274445067</v>
      </c>
      <c r="P11" s="11"/>
      <c r="Q11" s="27">
        <f t="shared" si="1"/>
        <v>-1020605432</v>
      </c>
      <c r="S11" s="24"/>
      <c r="T11" s="24"/>
      <c r="U11" s="24"/>
      <c r="V11" s="24"/>
    </row>
    <row r="12" spans="1:22" ht="24.75" customHeight="1">
      <c r="A12" s="16" t="s">
        <v>85</v>
      </c>
      <c r="B12" s="11"/>
      <c r="C12" s="17">
        <v>139897</v>
      </c>
      <c r="D12" s="11"/>
      <c r="E12" s="17">
        <v>4045168418</v>
      </c>
      <c r="F12" s="11"/>
      <c r="G12" s="17">
        <v>4000710255</v>
      </c>
      <c r="H12" s="11"/>
      <c r="I12" s="27">
        <f t="shared" si="0"/>
        <v>44458163</v>
      </c>
      <c r="J12" s="11"/>
      <c r="K12" s="17">
        <v>139897</v>
      </c>
      <c r="L12" s="11"/>
      <c r="M12" s="17">
        <v>4045168418</v>
      </c>
      <c r="N12" s="11"/>
      <c r="O12" s="17">
        <v>4000710255</v>
      </c>
      <c r="P12" s="11"/>
      <c r="Q12" s="27">
        <f t="shared" si="1"/>
        <v>44458163</v>
      </c>
      <c r="S12" s="24"/>
      <c r="T12" s="24"/>
      <c r="U12" s="24"/>
      <c r="V12" s="24"/>
    </row>
    <row r="13" spans="1:22" ht="24.75" customHeight="1">
      <c r="A13" s="16" t="s">
        <v>78</v>
      </c>
      <c r="B13" s="11"/>
      <c r="C13" s="17">
        <v>46687585</v>
      </c>
      <c r="D13" s="11"/>
      <c r="E13" s="17">
        <v>625077723932</v>
      </c>
      <c r="F13" s="11"/>
      <c r="G13" s="17">
        <v>623184468203</v>
      </c>
      <c r="H13" s="11"/>
      <c r="I13" s="27">
        <f>E13-G13</f>
        <v>1893255729</v>
      </c>
      <c r="J13" s="11"/>
      <c r="K13" s="17">
        <v>67867817</v>
      </c>
      <c r="L13" s="11"/>
      <c r="M13" s="17">
        <v>898580430759</v>
      </c>
      <c r="N13" s="11"/>
      <c r="O13" s="17">
        <v>895067648171</v>
      </c>
      <c r="P13" s="11"/>
      <c r="Q13" s="27">
        <f>M13-O13</f>
        <v>3512782588</v>
      </c>
      <c r="S13" s="24"/>
      <c r="T13" s="24"/>
      <c r="U13" s="24"/>
      <c r="V13" s="24"/>
    </row>
    <row r="14" spans="1:22" ht="24.75" customHeight="1">
      <c r="A14" s="16" t="s">
        <v>12</v>
      </c>
      <c r="B14" s="11"/>
      <c r="C14" s="17">
        <v>200000</v>
      </c>
      <c r="D14" s="11"/>
      <c r="E14" s="17">
        <v>840360850</v>
      </c>
      <c r="F14" s="11"/>
      <c r="G14" s="17">
        <v>859643659</v>
      </c>
      <c r="H14" s="11"/>
      <c r="I14" s="27">
        <f>E14-G14</f>
        <v>-19282809</v>
      </c>
      <c r="J14" s="11"/>
      <c r="K14" s="17">
        <v>200000</v>
      </c>
      <c r="L14" s="11"/>
      <c r="M14" s="17">
        <v>840360850</v>
      </c>
      <c r="N14" s="11"/>
      <c r="O14" s="17">
        <v>859643659</v>
      </c>
      <c r="P14" s="11"/>
      <c r="Q14" s="27">
        <f>M14-O14</f>
        <v>-19282809</v>
      </c>
      <c r="S14" s="24"/>
      <c r="T14" s="24"/>
      <c r="U14" s="24"/>
      <c r="V14" s="24"/>
    </row>
    <row r="15" spans="1:22" ht="24.75" customHeight="1">
      <c r="A15" s="16" t="s">
        <v>79</v>
      </c>
      <c r="B15" s="11"/>
      <c r="C15" s="17">
        <v>1302587</v>
      </c>
      <c r="D15" s="11"/>
      <c r="E15" s="17">
        <v>42012471752</v>
      </c>
      <c r="F15" s="11"/>
      <c r="G15" s="17">
        <v>40939898817</v>
      </c>
      <c r="H15" s="11"/>
      <c r="I15" s="27">
        <f t="shared" si="0"/>
        <v>1072572935</v>
      </c>
      <c r="J15" s="11"/>
      <c r="K15" s="17">
        <v>1856063</v>
      </c>
      <c r="L15" s="11"/>
      <c r="M15" s="17">
        <v>59729151803</v>
      </c>
      <c r="N15" s="11"/>
      <c r="O15" s="17">
        <v>57958158103</v>
      </c>
      <c r="P15" s="11"/>
      <c r="Q15" s="27">
        <f t="shared" si="1"/>
        <v>1770993700</v>
      </c>
      <c r="S15" s="24"/>
      <c r="T15" s="24"/>
      <c r="U15" s="24"/>
      <c r="V15" s="24"/>
    </row>
    <row r="16" spans="1:22" ht="24.75" customHeight="1">
      <c r="A16" s="16" t="s">
        <v>87</v>
      </c>
      <c r="B16" s="11"/>
      <c r="C16" s="17">
        <v>36866606</v>
      </c>
      <c r="D16" s="11"/>
      <c r="E16" s="17">
        <v>492710232421</v>
      </c>
      <c r="F16" s="11"/>
      <c r="G16" s="17">
        <v>486287881035</v>
      </c>
      <c r="H16" s="11"/>
      <c r="I16" s="27">
        <f t="shared" si="0"/>
        <v>6422351386</v>
      </c>
      <c r="J16" s="11"/>
      <c r="K16" s="17">
        <v>94709745</v>
      </c>
      <c r="L16" s="11"/>
      <c r="M16" s="17">
        <v>1128467365569</v>
      </c>
      <c r="N16" s="11"/>
      <c r="O16" s="17">
        <v>1105559281136</v>
      </c>
      <c r="P16" s="11"/>
      <c r="Q16" s="27">
        <f t="shared" si="1"/>
        <v>22908084433</v>
      </c>
      <c r="S16" s="24"/>
      <c r="T16" s="24"/>
      <c r="U16" s="24"/>
      <c r="V16" s="24"/>
    </row>
    <row r="17" spans="1:22" ht="24.75" customHeight="1">
      <c r="A17" s="16" t="s">
        <v>75</v>
      </c>
      <c r="B17" s="11"/>
      <c r="C17" s="17">
        <v>567972803</v>
      </c>
      <c r="D17" s="11"/>
      <c r="E17" s="17">
        <v>9531193339532</v>
      </c>
      <c r="F17" s="11"/>
      <c r="G17" s="17">
        <v>9525633573757</v>
      </c>
      <c r="H17" s="11"/>
      <c r="I17" s="27">
        <f>E17-G17</f>
        <v>5559765775</v>
      </c>
      <c r="J17" s="11"/>
      <c r="K17" s="17">
        <v>1350156345</v>
      </c>
      <c r="L17" s="11"/>
      <c r="M17" s="17">
        <v>22162195574527</v>
      </c>
      <c r="N17" s="11"/>
      <c r="O17" s="17">
        <v>22145244580208</v>
      </c>
      <c r="P17" s="11"/>
      <c r="Q17" s="27">
        <f t="shared" si="1"/>
        <v>16950994319</v>
      </c>
      <c r="S17" s="24"/>
      <c r="T17" s="24"/>
      <c r="U17" s="24"/>
      <c r="V17" s="24"/>
    </row>
    <row r="18" spans="1:22" ht="24.75" customHeight="1">
      <c r="A18" s="16" t="s">
        <v>82</v>
      </c>
      <c r="B18" s="11"/>
      <c r="C18" s="17">
        <v>44422492</v>
      </c>
      <c r="D18" s="11"/>
      <c r="E18" s="17">
        <v>652814792534</v>
      </c>
      <c r="F18" s="11"/>
      <c r="G18" s="17">
        <v>632423776382</v>
      </c>
      <c r="H18" s="11"/>
      <c r="I18" s="27">
        <f>E18-G18</f>
        <v>20391016152</v>
      </c>
      <c r="J18" s="11"/>
      <c r="K18" s="17">
        <v>87513501</v>
      </c>
      <c r="L18" s="11"/>
      <c r="M18" s="17">
        <v>1190924053564</v>
      </c>
      <c r="N18" s="11"/>
      <c r="O18" s="17">
        <v>1153262792446</v>
      </c>
      <c r="P18" s="11"/>
      <c r="Q18" s="27">
        <f>M18-O18</f>
        <v>37661261118</v>
      </c>
      <c r="S18" s="24"/>
      <c r="T18" s="24"/>
      <c r="U18" s="24"/>
      <c r="V18" s="24"/>
    </row>
    <row r="19" spans="1:22" ht="24.75" customHeight="1">
      <c r="A19" s="16" t="s">
        <v>76</v>
      </c>
      <c r="B19" s="11"/>
      <c r="C19" s="17">
        <v>0</v>
      </c>
      <c r="D19" s="11"/>
      <c r="E19" s="17">
        <v>0</v>
      </c>
      <c r="F19" s="11"/>
      <c r="G19" s="17">
        <v>0</v>
      </c>
      <c r="H19" s="11"/>
      <c r="I19" s="27">
        <f t="shared" ref="I19:I21" si="2">E19-G19</f>
        <v>0</v>
      </c>
      <c r="J19" s="11"/>
      <c r="K19" s="17">
        <v>433871</v>
      </c>
      <c r="L19" s="11"/>
      <c r="M19" s="17">
        <v>6301079135</v>
      </c>
      <c r="N19" s="11"/>
      <c r="O19" s="17">
        <v>6259126862</v>
      </c>
      <c r="P19" s="11"/>
      <c r="Q19" s="27">
        <f t="shared" ref="Q19:Q21" si="3">M19-O19</f>
        <v>41952273</v>
      </c>
      <c r="S19" s="24"/>
      <c r="T19" s="24"/>
      <c r="U19" s="24"/>
      <c r="V19" s="24"/>
    </row>
    <row r="20" spans="1:22" ht="24.75" customHeight="1">
      <c r="A20" s="16" t="s">
        <v>86</v>
      </c>
      <c r="B20" s="11"/>
      <c r="C20" s="17">
        <v>0</v>
      </c>
      <c r="D20" s="11"/>
      <c r="E20" s="17">
        <v>0</v>
      </c>
      <c r="F20" s="11"/>
      <c r="G20" s="17">
        <v>0</v>
      </c>
      <c r="H20" s="11"/>
      <c r="I20" s="27">
        <f t="shared" si="2"/>
        <v>0</v>
      </c>
      <c r="J20" s="11"/>
      <c r="K20" s="17">
        <v>9000000</v>
      </c>
      <c r="L20" s="11"/>
      <c r="M20" s="17">
        <v>149380985826</v>
      </c>
      <c r="N20" s="11"/>
      <c r="O20" s="17">
        <v>149265982116</v>
      </c>
      <c r="P20" s="11"/>
      <c r="Q20" s="27">
        <f t="shared" si="3"/>
        <v>115003710</v>
      </c>
      <c r="S20" s="24"/>
      <c r="T20" s="24"/>
      <c r="U20" s="24"/>
      <c r="V20" s="24"/>
    </row>
    <row r="21" spans="1:22" ht="24.75" customHeight="1">
      <c r="A21" s="16" t="s">
        <v>80</v>
      </c>
      <c r="B21" s="11"/>
      <c r="C21" s="17">
        <v>0</v>
      </c>
      <c r="D21" s="11"/>
      <c r="E21" s="17">
        <v>0</v>
      </c>
      <c r="F21" s="11"/>
      <c r="G21" s="17">
        <v>0</v>
      </c>
      <c r="H21" s="11"/>
      <c r="I21" s="27">
        <f t="shared" si="2"/>
        <v>0</v>
      </c>
      <c r="J21" s="11"/>
      <c r="K21" s="17">
        <v>152400</v>
      </c>
      <c r="L21" s="11"/>
      <c r="M21" s="17">
        <v>2778188195</v>
      </c>
      <c r="N21" s="11"/>
      <c r="O21" s="17">
        <v>2755484849</v>
      </c>
      <c r="P21" s="11"/>
      <c r="Q21" s="27">
        <f t="shared" si="3"/>
        <v>22703346</v>
      </c>
      <c r="S21" s="24"/>
      <c r="T21" s="24"/>
      <c r="U21" s="24"/>
      <c r="V21" s="24"/>
    </row>
    <row r="22" spans="1:22" ht="24.75" customHeight="1" thickBot="1">
      <c r="A22" s="9" t="s">
        <v>14</v>
      </c>
      <c r="B22" s="11"/>
      <c r="C22" s="20">
        <f>SUM(C8:C21)</f>
        <v>724613862</v>
      </c>
      <c r="D22" s="11"/>
      <c r="E22" s="20">
        <f>SUM(E8:E21)</f>
        <v>12027975214560</v>
      </c>
      <c r="F22" s="11"/>
      <c r="G22" s="20">
        <f>SUM(G8:G21)</f>
        <v>11989253816977</v>
      </c>
      <c r="H22" s="11"/>
      <c r="I22" s="28">
        <f>SUM(I8:I21)</f>
        <v>38721397583</v>
      </c>
      <c r="J22" s="11"/>
      <c r="K22" s="20">
        <f>SUM(K8:K21)</f>
        <v>1645309242</v>
      </c>
      <c r="L22" s="11"/>
      <c r="M22" s="20">
        <f>SUM(M8:M21)</f>
        <v>26407931105732</v>
      </c>
      <c r="N22" s="11"/>
      <c r="O22" s="20">
        <f>SUM(O8:O21)</f>
        <v>26313929370969</v>
      </c>
      <c r="P22" s="11"/>
      <c r="Q22" s="28">
        <f>SUM(Q8:R21)</f>
        <v>94001734763</v>
      </c>
      <c r="S22" s="24"/>
      <c r="T22" s="24"/>
      <c r="U22" s="24"/>
      <c r="V22" s="24"/>
    </row>
    <row r="23" spans="1:22" ht="13.5" thickTop="1"/>
    <row r="24" spans="1:22">
      <c r="O24" s="24"/>
      <c r="T24" s="24"/>
    </row>
    <row r="25" spans="1:22">
      <c r="G25" s="24"/>
      <c r="M25" s="24"/>
      <c r="O25" s="24"/>
      <c r="Q25" s="24"/>
      <c r="T25" s="24"/>
    </row>
    <row r="26" spans="1:22">
      <c r="G26" s="24"/>
      <c r="I26" s="25"/>
      <c r="M26" s="24"/>
      <c r="O26" s="24"/>
      <c r="Q26" s="24"/>
    </row>
    <row r="27" spans="1:22">
      <c r="G27" s="24"/>
      <c r="I27" s="25"/>
      <c r="M27" s="24"/>
      <c r="O27" s="24"/>
      <c r="Q27" s="24"/>
    </row>
    <row r="28" spans="1:22">
      <c r="I28" s="24"/>
      <c r="M28" s="24"/>
    </row>
    <row r="29" spans="1:22">
      <c r="M29" s="24"/>
    </row>
    <row r="30" spans="1:22">
      <c r="M30" s="24"/>
    </row>
    <row r="31" spans="1:22">
      <c r="M31" s="2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  <pageSetUpPr fitToPage="1"/>
  </sheetPr>
  <dimension ref="A1:BI26"/>
  <sheetViews>
    <sheetView rightToLeft="1" view="pageBreakPreview" topLeftCell="A2" zoomScaleNormal="110" zoomScaleSheetLayoutView="100" workbookViewId="0">
      <selection activeCell="A21" sqref="A21"/>
    </sheetView>
  </sheetViews>
  <sheetFormatPr defaultRowHeight="12.75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7109375" bestFit="1" customWidth="1"/>
    <col min="6" max="6" width="1.28515625" customWidth="1"/>
    <col min="7" max="7" width="17.85546875" bestFit="1" customWidth="1"/>
    <col min="8" max="8" width="1.28515625" customWidth="1"/>
    <col min="9" max="9" width="19.42578125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21.140625" customWidth="1"/>
    <col min="18" max="18" width="0.5703125" customWidth="1"/>
    <col min="19" max="19" width="16.85546875" bestFit="1" customWidth="1"/>
    <col min="20" max="20" width="12.85546875" bestFit="1" customWidth="1"/>
    <col min="21" max="21" width="18.28515625" bestFit="1" customWidth="1"/>
    <col min="22" max="22" width="14.7109375" bestFit="1" customWidth="1"/>
    <col min="27" max="27" width="11.5703125" customWidth="1"/>
  </cols>
  <sheetData>
    <row r="1" spans="1:61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61" ht="21.75" customHeight="1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61" ht="21.75" customHeight="1">
      <c r="A3" s="74" t="s">
        <v>89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61" ht="14.45" customHeight="1"/>
    <row r="5" spans="1:61" ht="24">
      <c r="A5" s="75" t="s">
        <v>68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61" ht="24">
      <c r="A6" s="81" t="s">
        <v>26</v>
      </c>
      <c r="B6" s="40"/>
      <c r="C6" s="81" t="s">
        <v>91</v>
      </c>
      <c r="D6" s="81"/>
      <c r="E6" s="81"/>
      <c r="F6" s="81"/>
      <c r="G6" s="81"/>
      <c r="H6" s="81"/>
      <c r="I6" s="81"/>
      <c r="J6" s="11"/>
      <c r="K6" s="81" t="s">
        <v>93</v>
      </c>
      <c r="L6" s="81"/>
      <c r="M6" s="81"/>
      <c r="N6" s="81"/>
      <c r="O6" s="81"/>
      <c r="P6" s="81"/>
      <c r="Q6" s="81"/>
    </row>
    <row r="7" spans="1:61" ht="42.75" customHeight="1">
      <c r="A7" s="81"/>
      <c r="B7" s="11"/>
      <c r="C7" s="4" t="s">
        <v>6</v>
      </c>
      <c r="D7" s="12"/>
      <c r="E7" s="4" t="s">
        <v>8</v>
      </c>
      <c r="F7" s="12"/>
      <c r="G7" s="4" t="s">
        <v>48</v>
      </c>
      <c r="H7" s="12"/>
      <c r="I7" s="4" t="s">
        <v>50</v>
      </c>
      <c r="J7" s="11"/>
      <c r="K7" s="4" t="s">
        <v>6</v>
      </c>
      <c r="L7" s="12"/>
      <c r="M7" s="4" t="s">
        <v>8</v>
      </c>
      <c r="N7" s="12"/>
      <c r="O7" s="4" t="s">
        <v>48</v>
      </c>
      <c r="P7" s="12"/>
      <c r="Q7" s="4" t="s">
        <v>50</v>
      </c>
      <c r="S7" s="24"/>
      <c r="T7" s="24"/>
    </row>
    <row r="8" spans="1:61" ht="24.75" customHeight="1">
      <c r="A8" s="13" t="s">
        <v>77</v>
      </c>
      <c r="B8" s="11"/>
      <c r="C8" s="14">
        <v>1786051</v>
      </c>
      <c r="D8" s="11"/>
      <c r="E8" s="14">
        <v>44984210838</v>
      </c>
      <c r="F8" s="11"/>
      <c r="G8" s="14">
        <v>40546881755</v>
      </c>
      <c r="H8" s="11"/>
      <c r="I8" s="27">
        <f>E8-G8</f>
        <v>4437329083</v>
      </c>
      <c r="J8" s="11"/>
      <c r="K8" s="14">
        <v>1786051</v>
      </c>
      <c r="L8" s="11"/>
      <c r="M8" s="14">
        <v>44984210838</v>
      </c>
      <c r="N8" s="11"/>
      <c r="O8" s="14">
        <v>39777414242</v>
      </c>
      <c r="P8" s="11"/>
      <c r="Q8" s="26">
        <f>M8-O8</f>
        <v>5206796596</v>
      </c>
      <c r="S8" s="27"/>
      <c r="T8" s="27"/>
      <c r="U8" s="27"/>
      <c r="V8" s="25"/>
      <c r="W8" s="24"/>
      <c r="X8" s="24"/>
    </row>
    <row r="9" spans="1:61" ht="24.75" customHeight="1">
      <c r="A9" s="16" t="s">
        <v>82</v>
      </c>
      <c r="B9" s="11"/>
      <c r="C9" s="17">
        <v>10058722</v>
      </c>
      <c r="D9" s="11"/>
      <c r="E9" s="17">
        <v>169240580931</v>
      </c>
      <c r="F9" s="11"/>
      <c r="G9" s="17">
        <v>159379761934</v>
      </c>
      <c r="H9" s="11"/>
      <c r="I9" s="27">
        <f>E9-G9</f>
        <v>9860818997</v>
      </c>
      <c r="J9" s="11"/>
      <c r="K9" s="17">
        <v>10058722</v>
      </c>
      <c r="L9" s="11"/>
      <c r="M9" s="17">
        <v>169240580931</v>
      </c>
      <c r="N9" s="11"/>
      <c r="O9" s="17">
        <v>159068740424</v>
      </c>
      <c r="P9" s="11"/>
      <c r="Q9" s="27">
        <f t="shared" ref="Q9:Q17" si="0">M9-O9</f>
        <v>10171840507</v>
      </c>
      <c r="S9" s="27"/>
      <c r="T9" s="27"/>
      <c r="U9" s="27"/>
      <c r="V9" s="25"/>
      <c r="W9" s="24"/>
      <c r="X9" s="24"/>
    </row>
    <row r="10" spans="1:61" ht="24.75" customHeight="1">
      <c r="A10" s="16" t="s">
        <v>81</v>
      </c>
      <c r="B10" s="11"/>
      <c r="C10" s="17">
        <v>8078261</v>
      </c>
      <c r="D10" s="11"/>
      <c r="E10" s="17">
        <v>114715060814</v>
      </c>
      <c r="F10" s="11"/>
      <c r="G10" s="17">
        <v>112282263504</v>
      </c>
      <c r="H10" s="11"/>
      <c r="I10" s="27">
        <f t="shared" ref="I10:I17" si="1">E10-G10</f>
        <v>2432797310</v>
      </c>
      <c r="J10" s="11"/>
      <c r="K10" s="17">
        <v>8078261</v>
      </c>
      <c r="L10" s="11"/>
      <c r="M10" s="17">
        <v>114715060814</v>
      </c>
      <c r="N10" s="11"/>
      <c r="O10" s="17">
        <v>110087143008</v>
      </c>
      <c r="P10" s="11"/>
      <c r="Q10" s="27">
        <f t="shared" si="0"/>
        <v>4627917806</v>
      </c>
      <c r="S10" s="27"/>
      <c r="T10" s="27"/>
      <c r="U10" s="27"/>
      <c r="V10" s="25"/>
      <c r="W10" s="24"/>
      <c r="X10" s="24"/>
    </row>
    <row r="11" spans="1:61" ht="24.75" customHeight="1">
      <c r="A11" s="16" t="s">
        <v>12</v>
      </c>
      <c r="B11" s="11"/>
      <c r="C11" s="17">
        <v>49845961</v>
      </c>
      <c r="D11" s="11"/>
      <c r="E11" s="17">
        <v>249389046895</v>
      </c>
      <c r="F11" s="11"/>
      <c r="G11" s="17">
        <v>214606713150</v>
      </c>
      <c r="H11" s="11"/>
      <c r="I11" s="27">
        <f t="shared" si="1"/>
        <v>34782333745</v>
      </c>
      <c r="J11" s="11"/>
      <c r="K11" s="17">
        <v>49845961</v>
      </c>
      <c r="L11" s="11"/>
      <c r="M11" s="17">
        <v>249389046895</v>
      </c>
      <c r="N11" s="11"/>
      <c r="O11" s="17">
        <v>218906014023</v>
      </c>
      <c r="P11" s="11"/>
      <c r="Q11" s="27">
        <f t="shared" si="0"/>
        <v>30483032872</v>
      </c>
      <c r="S11" s="27"/>
      <c r="T11" s="27"/>
      <c r="U11" s="27"/>
      <c r="V11" s="25"/>
      <c r="W11" s="24"/>
      <c r="X11" s="24"/>
    </row>
    <row r="12" spans="1:61" ht="24.75" customHeight="1">
      <c r="A12" s="16" t="s">
        <v>97</v>
      </c>
      <c r="B12" s="11"/>
      <c r="C12" s="17">
        <v>1284510</v>
      </c>
      <c r="D12" s="11"/>
      <c r="E12" s="17">
        <v>22493748550</v>
      </c>
      <c r="F12" s="11"/>
      <c r="G12" s="17">
        <v>22055459586</v>
      </c>
      <c r="H12" s="11"/>
      <c r="I12" s="27">
        <f t="shared" si="1"/>
        <v>438288964</v>
      </c>
      <c r="J12" s="11"/>
      <c r="K12" s="17">
        <v>1284510</v>
      </c>
      <c r="L12" s="11"/>
      <c r="M12" s="17">
        <v>22493748550</v>
      </c>
      <c r="N12" s="11"/>
      <c r="O12" s="17">
        <v>22055459586</v>
      </c>
      <c r="P12" s="11"/>
      <c r="Q12" s="27">
        <f t="shared" si="0"/>
        <v>438288964</v>
      </c>
      <c r="S12" s="27"/>
      <c r="T12" s="27"/>
      <c r="U12" s="27"/>
      <c r="V12" s="25"/>
      <c r="W12" s="24"/>
      <c r="X12" s="24"/>
    </row>
    <row r="13" spans="1:61" s="34" customFormat="1" ht="24.75" customHeight="1">
      <c r="A13" s="16" t="s">
        <v>78</v>
      </c>
      <c r="B13" s="11"/>
      <c r="C13" s="17">
        <v>4172197</v>
      </c>
      <c r="D13" s="11"/>
      <c r="E13" s="17">
        <v>56387255785</v>
      </c>
      <c r="F13" s="11"/>
      <c r="G13" s="17">
        <v>56959837844</v>
      </c>
      <c r="H13" s="11"/>
      <c r="I13" s="27">
        <f t="shared" si="1"/>
        <v>-572582059</v>
      </c>
      <c r="J13" s="11"/>
      <c r="K13" s="17">
        <v>4172197</v>
      </c>
      <c r="L13" s="11"/>
      <c r="M13" s="17">
        <v>56387255785</v>
      </c>
      <c r="N13" s="11"/>
      <c r="O13" s="17">
        <v>56170820715</v>
      </c>
      <c r="P13" s="11"/>
      <c r="Q13" s="27">
        <f t="shared" si="0"/>
        <v>216435070</v>
      </c>
      <c r="R13"/>
      <c r="S13" s="27"/>
      <c r="T13" s="27"/>
      <c r="U13" s="27"/>
      <c r="V13" s="25"/>
      <c r="W13" s="24"/>
      <c r="X13" s="24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</row>
    <row r="14" spans="1:61" s="34" customFormat="1" ht="24.75" customHeight="1">
      <c r="A14" s="16" t="s">
        <v>13</v>
      </c>
      <c r="B14" s="11"/>
      <c r="C14" s="17">
        <v>197555069</v>
      </c>
      <c r="D14" s="11"/>
      <c r="E14" s="17">
        <v>471205561101</v>
      </c>
      <c r="F14" s="11"/>
      <c r="G14" s="17">
        <v>371657583134</v>
      </c>
      <c r="H14" s="11"/>
      <c r="I14" s="27">
        <f t="shared" si="1"/>
        <v>99547977967</v>
      </c>
      <c r="J14" s="11"/>
      <c r="K14" s="17">
        <v>197555069</v>
      </c>
      <c r="L14" s="11"/>
      <c r="M14" s="17">
        <v>471205561101</v>
      </c>
      <c r="N14" s="11"/>
      <c r="O14" s="17">
        <v>497031271954</v>
      </c>
      <c r="P14" s="11"/>
      <c r="Q14" s="27">
        <f t="shared" si="0"/>
        <v>-25825710853</v>
      </c>
      <c r="R14"/>
      <c r="S14" s="27"/>
      <c r="T14" s="27"/>
      <c r="U14" s="27"/>
      <c r="V14" s="25"/>
      <c r="W14" s="24"/>
      <c r="X14" s="2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</row>
    <row r="15" spans="1:61" s="34" customFormat="1" ht="24.75" customHeight="1">
      <c r="A15" s="16" t="s">
        <v>75</v>
      </c>
      <c r="B15" s="11"/>
      <c r="C15" s="17">
        <v>53171886</v>
      </c>
      <c r="D15" s="11"/>
      <c r="E15" s="17">
        <v>900984327661</v>
      </c>
      <c r="F15" s="11"/>
      <c r="G15" s="17">
        <v>900627341248</v>
      </c>
      <c r="H15" s="11"/>
      <c r="I15" s="27">
        <f t="shared" si="1"/>
        <v>356986413</v>
      </c>
      <c r="J15" s="11"/>
      <c r="K15" s="17">
        <v>53171886</v>
      </c>
      <c r="L15" s="11"/>
      <c r="M15" s="17">
        <v>900984327661</v>
      </c>
      <c r="N15" s="11"/>
      <c r="O15" s="17">
        <v>900318806305</v>
      </c>
      <c r="P15" s="11"/>
      <c r="Q15" s="27">
        <f t="shared" si="0"/>
        <v>665521356</v>
      </c>
      <c r="R15"/>
      <c r="S15" s="27"/>
      <c r="T15" s="27"/>
      <c r="U15" s="27"/>
      <c r="V15" s="25"/>
      <c r="W15" s="24"/>
      <c r="X15" s="24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</row>
    <row r="16" spans="1:61" s="34" customFormat="1" ht="24.75" customHeight="1">
      <c r="A16" s="16" t="s">
        <v>95</v>
      </c>
      <c r="B16" s="11"/>
      <c r="C16" s="17">
        <v>362184283</v>
      </c>
      <c r="D16" s="11"/>
      <c r="E16" s="17">
        <v>501967814825</v>
      </c>
      <c r="F16" s="11"/>
      <c r="G16" s="17">
        <v>637806522363</v>
      </c>
      <c r="H16" s="11"/>
      <c r="I16" s="27">
        <f t="shared" si="1"/>
        <v>-135838707538</v>
      </c>
      <c r="J16" s="11"/>
      <c r="K16" s="17">
        <v>362184283</v>
      </c>
      <c r="L16" s="11"/>
      <c r="M16" s="17">
        <v>501967814825</v>
      </c>
      <c r="N16" s="11"/>
      <c r="O16" s="17">
        <v>637806522363</v>
      </c>
      <c r="P16" s="11"/>
      <c r="Q16" s="27">
        <f t="shared" si="0"/>
        <v>-135838707538</v>
      </c>
      <c r="R16"/>
      <c r="S16" s="27"/>
      <c r="T16" s="27"/>
      <c r="U16" s="27"/>
      <c r="V16" s="25"/>
      <c r="W16" s="24"/>
      <c r="X16" s="24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</row>
    <row r="17" spans="1:61" s="34" customFormat="1" ht="24.75" customHeight="1">
      <c r="A17" s="16" t="s">
        <v>99</v>
      </c>
      <c r="B17" s="11"/>
      <c r="C17" s="17">
        <v>730997</v>
      </c>
      <c r="D17" s="11"/>
      <c r="E17" s="17">
        <v>20335414063</v>
      </c>
      <c r="F17" s="11"/>
      <c r="G17" s="17">
        <v>20014765612</v>
      </c>
      <c r="H17" s="11"/>
      <c r="I17" s="17">
        <f t="shared" si="1"/>
        <v>320648451</v>
      </c>
      <c r="J17" s="11"/>
      <c r="K17" s="17">
        <v>730997</v>
      </c>
      <c r="L17" s="11"/>
      <c r="M17" s="17">
        <v>20335414063</v>
      </c>
      <c r="N17" s="11"/>
      <c r="O17" s="17">
        <v>20014765612</v>
      </c>
      <c r="P17" s="11"/>
      <c r="Q17" s="27">
        <f t="shared" si="0"/>
        <v>320648451</v>
      </c>
      <c r="R17"/>
      <c r="S17" s="27"/>
      <c r="T17" s="27"/>
      <c r="U17" s="27"/>
      <c r="V17" s="25"/>
      <c r="W17" s="24"/>
      <c r="X17" s="24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</row>
    <row r="18" spans="1:61" ht="24.75" customHeight="1" thickBot="1">
      <c r="A18" s="9" t="s">
        <v>14</v>
      </c>
      <c r="B18" s="11"/>
      <c r="C18" s="20">
        <f>SUM(C8:C17)</f>
        <v>688867937</v>
      </c>
      <c r="D18" s="11"/>
      <c r="E18" s="20">
        <f>SUM(E8:E17)</f>
        <v>2551703021463</v>
      </c>
      <c r="F18" s="11"/>
      <c r="G18" s="20">
        <f>SUM(G8:G17)</f>
        <v>2535937130130</v>
      </c>
      <c r="H18" s="11"/>
      <c r="I18" s="28">
        <f>SUM(I8:I17)</f>
        <v>15765891333</v>
      </c>
      <c r="J18" s="11"/>
      <c r="K18" s="20">
        <f>SUM(K8:K17)</f>
        <v>688867937</v>
      </c>
      <c r="L18" s="11"/>
      <c r="M18" s="20">
        <f>SUM(M8:M17)</f>
        <v>2551703021463</v>
      </c>
      <c r="N18" s="11"/>
      <c r="O18" s="20">
        <f>SUM(O8:O17)</f>
        <v>2661236958232</v>
      </c>
      <c r="P18" s="11"/>
      <c r="Q18" s="28">
        <f>SUM(Q8:Q17)</f>
        <v>-109533936769</v>
      </c>
      <c r="S18" s="27"/>
      <c r="T18" s="24"/>
      <c r="U18" s="27"/>
      <c r="V18" s="25"/>
      <c r="W18" s="24"/>
      <c r="X18" s="24"/>
    </row>
    <row r="19" spans="1:61" ht="13.5" thickTop="1">
      <c r="S19" s="24"/>
    </row>
    <row r="20" spans="1:61">
      <c r="G20" s="24"/>
      <c r="I20" s="24"/>
      <c r="Q20" s="24"/>
      <c r="S20" s="24"/>
    </row>
    <row r="21" spans="1:61">
      <c r="G21" s="24"/>
      <c r="I21" s="25"/>
      <c r="Q21" s="24"/>
    </row>
    <row r="22" spans="1:61">
      <c r="G22" s="24"/>
      <c r="I22" s="25"/>
      <c r="Q22" s="25"/>
    </row>
    <row r="23" spans="1:61">
      <c r="G23" s="24"/>
      <c r="I23" s="25"/>
      <c r="Q23" s="25"/>
    </row>
    <row r="24" spans="1:61">
      <c r="E24" s="24"/>
      <c r="I24" s="25"/>
    </row>
    <row r="25" spans="1:61">
      <c r="G25" s="24"/>
      <c r="I25" s="25"/>
    </row>
    <row r="26" spans="1:61">
      <c r="G26" s="2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AE25"/>
  <sheetViews>
    <sheetView rightToLeft="1" view="pageBreakPreview" zoomScaleNormal="100" zoomScaleSheetLayoutView="100" workbookViewId="0">
      <selection activeCell="C16" sqref="C16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1.85546875" bestFit="1" customWidth="1"/>
    <col min="6" max="6" width="1.28515625" customWidth="1"/>
    <col min="7" max="7" width="17.85546875" bestFit="1" customWidth="1"/>
    <col min="8" max="8" width="1.28515625" customWidth="1"/>
    <col min="9" max="9" width="17.7109375" bestFit="1" customWidth="1"/>
    <col min="10" max="10" width="1.28515625" customWidth="1"/>
    <col min="11" max="11" width="12.140625" bestFit="1" customWidth="1"/>
    <col min="12" max="12" width="1.28515625" customWidth="1"/>
    <col min="13" max="13" width="16.42578125" bestFit="1" customWidth="1"/>
    <col min="14" max="14" width="1.28515625" customWidth="1"/>
    <col min="15" max="15" width="14.28515625" customWidth="1"/>
    <col min="16" max="16" width="1.28515625" customWidth="1"/>
    <col min="17" max="17" width="14.5703125" bestFit="1" customWidth="1"/>
    <col min="18" max="18" width="1.28515625" customWidth="1"/>
    <col min="19" max="19" width="15.5703125" customWidth="1"/>
    <col min="20" max="20" width="1.28515625" customWidth="1"/>
    <col min="21" max="21" width="11.28515625" customWidth="1"/>
    <col min="22" max="22" width="1.28515625" customWidth="1"/>
    <col min="23" max="23" width="17.7109375" bestFit="1" customWidth="1"/>
    <col min="24" max="24" width="1.28515625" customWidth="1"/>
    <col min="25" max="25" width="17.7109375" bestFit="1" customWidth="1"/>
    <col min="26" max="26" width="1.28515625" customWidth="1"/>
    <col min="27" max="27" width="11.5703125" customWidth="1"/>
    <col min="28" max="28" width="0.28515625" customWidth="1"/>
    <col min="29" max="29" width="11.5703125" bestFit="1" customWidth="1"/>
    <col min="31" max="31" width="12.7109375" bestFit="1" customWidth="1"/>
  </cols>
  <sheetData>
    <row r="1" spans="1:31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spans="1:31" ht="21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31" ht="21.75" customHeight="1">
      <c r="A3" s="74" t="s">
        <v>89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</row>
    <row r="4" spans="1:31" ht="28.5" customHeight="1">
      <c r="A4" s="75" t="s">
        <v>51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31" ht="27" customHeight="1">
      <c r="A5" s="75" t="s">
        <v>74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1:31" ht="24.6" customHeight="1">
      <c r="A6" s="7"/>
      <c r="B6" s="7"/>
      <c r="C6" s="7"/>
      <c r="D6" s="7"/>
      <c r="E6" s="77" t="s">
        <v>84</v>
      </c>
      <c r="F6" s="77"/>
      <c r="G6" s="77"/>
      <c r="H6" s="77"/>
      <c r="I6" s="77"/>
      <c r="J6" s="7"/>
      <c r="K6" s="77" t="s">
        <v>2</v>
      </c>
      <c r="L6" s="77"/>
      <c r="M6" s="77"/>
      <c r="N6" s="77"/>
      <c r="O6" s="77"/>
      <c r="P6" s="77"/>
      <c r="Q6" s="77"/>
      <c r="R6" s="7"/>
      <c r="S6" s="77" t="s">
        <v>90</v>
      </c>
      <c r="T6" s="77"/>
      <c r="U6" s="77"/>
      <c r="V6" s="77"/>
      <c r="W6" s="77"/>
      <c r="X6" s="77"/>
      <c r="Y6" s="77"/>
      <c r="Z6" s="77"/>
      <c r="AA6" s="77"/>
    </row>
    <row r="7" spans="1:31" ht="24.75" customHeight="1">
      <c r="A7" s="7"/>
      <c r="B7" s="7"/>
      <c r="C7" s="7"/>
      <c r="D7" s="7"/>
      <c r="E7" s="80" t="s">
        <v>6</v>
      </c>
      <c r="F7" s="8"/>
      <c r="G7" s="80" t="s">
        <v>7</v>
      </c>
      <c r="H7" s="8"/>
      <c r="I7" s="80" t="s">
        <v>8</v>
      </c>
      <c r="J7" s="7"/>
      <c r="K7" s="85" t="s">
        <v>3</v>
      </c>
      <c r="L7" s="85"/>
      <c r="M7" s="85"/>
      <c r="N7" s="8"/>
      <c r="O7" s="85" t="s">
        <v>4</v>
      </c>
      <c r="P7" s="85"/>
      <c r="Q7" s="85"/>
      <c r="R7" s="7"/>
      <c r="S7" s="80" t="s">
        <v>6</v>
      </c>
      <c r="T7" s="8"/>
      <c r="U7" s="83" t="s">
        <v>10</v>
      </c>
      <c r="V7" s="8"/>
      <c r="W7" s="80" t="s">
        <v>7</v>
      </c>
      <c r="X7" s="8"/>
      <c r="Y7" s="80" t="s">
        <v>8</v>
      </c>
      <c r="Z7" s="8"/>
      <c r="AA7" s="83" t="s">
        <v>11</v>
      </c>
    </row>
    <row r="8" spans="1:31" ht="24.75" customHeight="1">
      <c r="A8" s="77" t="s">
        <v>5</v>
      </c>
      <c r="B8" s="77"/>
      <c r="C8" s="77"/>
      <c r="D8" s="7"/>
      <c r="E8" s="81"/>
      <c r="F8" s="7"/>
      <c r="G8" s="81"/>
      <c r="H8" s="7"/>
      <c r="I8" s="81"/>
      <c r="J8" s="7"/>
      <c r="K8" s="3" t="s">
        <v>6</v>
      </c>
      <c r="L8" s="8"/>
      <c r="M8" s="3" t="s">
        <v>7</v>
      </c>
      <c r="N8" s="7"/>
      <c r="O8" s="3" t="s">
        <v>6</v>
      </c>
      <c r="P8" s="8"/>
      <c r="Q8" s="3" t="s">
        <v>9</v>
      </c>
      <c r="R8" s="7"/>
      <c r="S8" s="81"/>
      <c r="T8" s="7"/>
      <c r="U8" s="84"/>
      <c r="V8" s="7"/>
      <c r="W8" s="81"/>
      <c r="X8" s="7"/>
      <c r="Y8" s="81"/>
      <c r="Z8" s="7"/>
      <c r="AA8" s="84"/>
    </row>
    <row r="9" spans="1:31" ht="24.75" customHeight="1">
      <c r="A9" s="78" t="s">
        <v>12</v>
      </c>
      <c r="B9" s="78"/>
      <c r="C9" s="78"/>
      <c r="D9" s="7"/>
      <c r="E9" s="56">
        <v>31865896</v>
      </c>
      <c r="F9" s="7"/>
      <c r="G9" s="56">
        <v>85567996185</v>
      </c>
      <c r="H9" s="7"/>
      <c r="I9" s="56">
        <v>132939005312</v>
      </c>
      <c r="J9" s="7"/>
      <c r="K9" s="56">
        <v>18180065</v>
      </c>
      <c r="L9" s="7"/>
      <c r="M9" s="56">
        <v>82527351498</v>
      </c>
      <c r="N9" s="7"/>
      <c r="O9" s="55">
        <v>-200000</v>
      </c>
      <c r="P9" s="7"/>
      <c r="Q9" s="56">
        <v>840360850</v>
      </c>
      <c r="R9" s="7"/>
      <c r="S9" s="56">
        <v>49845961</v>
      </c>
      <c r="T9" s="7"/>
      <c r="U9" s="56">
        <v>5007</v>
      </c>
      <c r="V9" s="7"/>
      <c r="W9" s="56">
        <v>167546393271</v>
      </c>
      <c r="X9" s="7"/>
      <c r="Y9" s="56">
        <v>249389046894.68701</v>
      </c>
      <c r="Z9" s="7"/>
      <c r="AA9" s="57">
        <v>9.1999999999999993</v>
      </c>
      <c r="AC9" s="23"/>
      <c r="AD9" s="10"/>
      <c r="AE9" s="24"/>
    </row>
    <row r="10" spans="1:31" ht="24.75" customHeight="1">
      <c r="A10" s="79" t="s">
        <v>13</v>
      </c>
      <c r="B10" s="79"/>
      <c r="C10" s="79"/>
      <c r="D10" s="7"/>
      <c r="E10" s="52">
        <v>183499162</v>
      </c>
      <c r="F10" s="7"/>
      <c r="G10" s="52">
        <v>1111645290380</v>
      </c>
      <c r="H10" s="7"/>
      <c r="I10" s="52">
        <v>936968080474</v>
      </c>
      <c r="J10" s="7"/>
      <c r="K10" s="52">
        <v>15455907</v>
      </c>
      <c r="L10" s="7"/>
      <c r="M10" s="52">
        <v>80598621002</v>
      </c>
      <c r="N10" s="7"/>
      <c r="O10" s="55">
        <v>-1400000</v>
      </c>
      <c r="P10" s="7"/>
      <c r="Q10" s="55">
        <v>7078616200</v>
      </c>
      <c r="R10" s="7"/>
      <c r="S10" s="52">
        <v>197555069</v>
      </c>
      <c r="T10" s="7"/>
      <c r="U10" s="52">
        <v>2387</v>
      </c>
      <c r="V10" s="7"/>
      <c r="W10" s="52">
        <v>545959515113</v>
      </c>
      <c r="X10" s="7"/>
      <c r="Y10" s="52">
        <v>471205561101.22601</v>
      </c>
      <c r="Z10" s="7"/>
      <c r="AA10" s="58">
        <v>17.39</v>
      </c>
      <c r="AC10" s="23"/>
      <c r="AD10" s="10"/>
    </row>
    <row r="11" spans="1:31" ht="24.75" customHeight="1">
      <c r="A11" s="82" t="s">
        <v>95</v>
      </c>
      <c r="B11" s="82"/>
      <c r="C11" s="82"/>
      <c r="D11" s="7"/>
      <c r="E11" s="52">
        <v>0</v>
      </c>
      <c r="F11" s="7"/>
      <c r="G11" s="52">
        <v>0</v>
      </c>
      <c r="H11" s="7"/>
      <c r="I11" s="52">
        <v>0</v>
      </c>
      <c r="J11" s="7"/>
      <c r="K11" s="52">
        <v>362184283</v>
      </c>
      <c r="L11" s="7"/>
      <c r="M11" s="52">
        <v>637806522363</v>
      </c>
      <c r="N11" s="7"/>
      <c r="O11" s="55">
        <v>0</v>
      </c>
      <c r="P11" s="7"/>
      <c r="Q11" s="55">
        <v>0</v>
      </c>
      <c r="R11" s="7"/>
      <c r="S11" s="52">
        <v>362184283</v>
      </c>
      <c r="T11" s="7"/>
      <c r="U11" s="52">
        <v>1387</v>
      </c>
      <c r="V11" s="7"/>
      <c r="W11" s="52">
        <v>637806522363</v>
      </c>
      <c r="X11" s="7"/>
      <c r="Y11" s="52">
        <v>501967814824.604</v>
      </c>
      <c r="Z11" s="7"/>
      <c r="AA11" s="58">
        <v>18.52</v>
      </c>
      <c r="AC11" s="23"/>
      <c r="AD11" s="10"/>
    </row>
    <row r="12" spans="1:31" ht="24.75" customHeight="1" thickBot="1">
      <c r="A12" s="76" t="s">
        <v>14</v>
      </c>
      <c r="B12" s="76"/>
      <c r="C12" s="76"/>
      <c r="D12" s="9"/>
      <c r="E12" s="53">
        <f>SUM(E9:E11)</f>
        <v>215365058</v>
      </c>
      <c r="F12" s="7"/>
      <c r="G12" s="53">
        <f>SUM(G9:G11)</f>
        <v>1197213286565</v>
      </c>
      <c r="H12" s="7"/>
      <c r="I12" s="53">
        <f>SUM(I9:I11)</f>
        <v>1069907085786</v>
      </c>
      <c r="J12" s="7"/>
      <c r="K12" s="53">
        <f>SUM(K9:K11)</f>
        <v>395820255</v>
      </c>
      <c r="L12" s="7"/>
      <c r="M12" s="53">
        <f>SUM(M9:M11)</f>
        <v>800932494863</v>
      </c>
      <c r="N12" s="7"/>
      <c r="O12" s="54">
        <f>SUM(O9:O11)</f>
        <v>-1600000</v>
      </c>
      <c r="P12" s="7"/>
      <c r="Q12" s="54">
        <f>SUM(Q9:Q11)</f>
        <v>7918977050</v>
      </c>
      <c r="R12" s="7"/>
      <c r="S12" s="53">
        <f>SUM(S9:S11)</f>
        <v>609585313</v>
      </c>
      <c r="T12" s="7"/>
      <c r="U12" s="52"/>
      <c r="V12" s="7"/>
      <c r="W12" s="53">
        <f>SUM(W9:W11)</f>
        <v>1351312430747</v>
      </c>
      <c r="X12" s="7"/>
      <c r="Y12" s="53">
        <f>SUM(Y9:Y11)</f>
        <v>1222562422820.5171</v>
      </c>
      <c r="Z12" s="7"/>
      <c r="AA12" s="59">
        <f>SUM(AA9:AA11)</f>
        <v>45.11</v>
      </c>
      <c r="AC12" s="23"/>
      <c r="AD12" s="10"/>
    </row>
    <row r="13" spans="1:31" ht="13.5" thickTop="1"/>
    <row r="14" spans="1:31">
      <c r="AA14" s="10"/>
    </row>
    <row r="15" spans="1:31">
      <c r="M15" s="24"/>
      <c r="Y15" s="24"/>
      <c r="AA15" s="10"/>
    </row>
    <row r="16" spans="1:31">
      <c r="K16" s="24"/>
      <c r="M16" s="24"/>
      <c r="Y16" s="24"/>
    </row>
    <row r="17" spans="9:25">
      <c r="K17" s="24"/>
      <c r="M17" s="24"/>
      <c r="W17" s="24"/>
      <c r="Y17" s="24"/>
    </row>
    <row r="18" spans="9:25">
      <c r="I18" s="24"/>
      <c r="K18" s="24"/>
      <c r="M18" s="24"/>
      <c r="Y18" s="24"/>
    </row>
    <row r="19" spans="9:25">
      <c r="I19" s="24"/>
      <c r="M19" s="24"/>
      <c r="Y19" s="38"/>
    </row>
    <row r="20" spans="9:25">
      <c r="K20" s="24"/>
    </row>
    <row r="21" spans="9:25">
      <c r="K21" s="24"/>
      <c r="M21" s="51"/>
      <c r="O21" s="51"/>
    </row>
    <row r="22" spans="9:25">
      <c r="M22" s="51"/>
      <c r="O22" s="24"/>
    </row>
    <row r="23" spans="9:25">
      <c r="M23" s="24"/>
    </row>
    <row r="24" spans="9:25">
      <c r="M24" s="51"/>
    </row>
    <row r="25" spans="9:25">
      <c r="M25" s="24"/>
      <c r="W25" s="10"/>
    </row>
  </sheetData>
  <mergeCells count="23">
    <mergeCell ref="AA7:AA8"/>
    <mergeCell ref="K6:Q6"/>
    <mergeCell ref="S6:AA6"/>
    <mergeCell ref="K7:M7"/>
    <mergeCell ref="O7:Q7"/>
    <mergeCell ref="S7:S8"/>
    <mergeCell ref="U7:U8"/>
    <mergeCell ref="W7:W8"/>
    <mergeCell ref="Y7:Y8"/>
    <mergeCell ref="A12:C12"/>
    <mergeCell ref="A8:C8"/>
    <mergeCell ref="A9:C9"/>
    <mergeCell ref="A10:C10"/>
    <mergeCell ref="E6:I6"/>
    <mergeCell ref="E7:E8"/>
    <mergeCell ref="G7:G8"/>
    <mergeCell ref="I7:I8"/>
    <mergeCell ref="A11:C11"/>
    <mergeCell ref="A1:AA1"/>
    <mergeCell ref="A2:AA2"/>
    <mergeCell ref="A3:AA3"/>
    <mergeCell ref="A4:AA4"/>
    <mergeCell ref="A5:AA5"/>
  </mergeCells>
  <pageMargins left="0.39" right="0.39" top="0.39" bottom="0.39" header="0" footer="0"/>
  <pageSetup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  <pageSetUpPr fitToPage="1"/>
  </sheetPr>
  <dimension ref="A1:AD38"/>
  <sheetViews>
    <sheetView rightToLeft="1" view="pageBreakPreview" zoomScaleNormal="100" zoomScaleSheetLayoutView="100" workbookViewId="0">
      <selection activeCell="B21" sqref="B21"/>
    </sheetView>
  </sheetViews>
  <sheetFormatPr defaultRowHeight="12.75"/>
  <cols>
    <col min="1" max="1" width="14.85546875" customWidth="1"/>
    <col min="2" max="2" width="15.28515625" customWidth="1"/>
    <col min="3" max="3" width="1.28515625" customWidth="1"/>
    <col min="4" max="4" width="11" customWidth="1"/>
    <col min="5" max="5" width="1.28515625" customWidth="1"/>
    <col min="6" max="6" width="16" customWidth="1"/>
    <col min="7" max="7" width="1.28515625" customWidth="1"/>
    <col min="8" max="8" width="16" customWidth="1"/>
    <col min="9" max="9" width="1.28515625" customWidth="1"/>
    <col min="10" max="10" width="13" customWidth="1"/>
    <col min="11" max="11" width="1.28515625" customWidth="1"/>
    <col min="12" max="12" width="19" bestFit="1" customWidth="1"/>
    <col min="13" max="13" width="1.28515625" customWidth="1"/>
    <col min="14" max="14" width="13.7109375" bestFit="1" customWidth="1"/>
    <col min="15" max="15" width="1.28515625" customWidth="1"/>
    <col min="16" max="16" width="18.85546875" bestFit="1" customWidth="1"/>
    <col min="17" max="17" width="1.28515625" customWidth="1"/>
    <col min="18" max="18" width="11" bestFit="1" customWidth="1"/>
    <col min="19" max="19" width="1.28515625" customWidth="1"/>
    <col min="20" max="20" width="14.85546875" customWidth="1"/>
    <col min="21" max="21" width="1.28515625" customWidth="1"/>
    <col min="22" max="22" width="22.42578125" bestFit="1" customWidth="1"/>
    <col min="23" max="23" width="1.28515625" customWidth="1"/>
    <col min="24" max="24" width="17.7109375" bestFit="1" customWidth="1"/>
    <col min="25" max="25" width="1.28515625" customWidth="1"/>
    <col min="26" max="26" width="12" customWidth="1"/>
    <col min="27" max="27" width="14.85546875" bestFit="1" customWidth="1"/>
    <col min="28" max="28" width="16.28515625" bestFit="1" customWidth="1"/>
    <col min="29" max="29" width="18.5703125" bestFit="1" customWidth="1"/>
  </cols>
  <sheetData>
    <row r="1" spans="1:30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30" ht="21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30" ht="21.75" customHeight="1">
      <c r="A3" s="74" t="s">
        <v>89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spans="1:30" ht="14.45" customHeight="1"/>
    <row r="5" spans="1:30" ht="24">
      <c r="A5" s="75" t="s">
        <v>52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spans="1:30" ht="24.75" customHeight="1">
      <c r="A6" s="11"/>
      <c r="B6" s="11"/>
      <c r="C6" s="11"/>
      <c r="D6" s="77" t="s">
        <v>84</v>
      </c>
      <c r="E6" s="77"/>
      <c r="F6" s="77"/>
      <c r="G6" s="77"/>
      <c r="H6" s="77"/>
      <c r="I6" s="11"/>
      <c r="J6" s="77" t="s">
        <v>2</v>
      </c>
      <c r="K6" s="77"/>
      <c r="L6" s="77"/>
      <c r="M6" s="77"/>
      <c r="N6" s="77"/>
      <c r="O6" s="77"/>
      <c r="P6" s="77"/>
      <c r="Q6" s="11"/>
      <c r="R6" s="77" t="s">
        <v>90</v>
      </c>
      <c r="S6" s="77"/>
      <c r="T6" s="77"/>
      <c r="U6" s="77"/>
      <c r="V6" s="77"/>
      <c r="W6" s="77"/>
      <c r="X6" s="77"/>
      <c r="Y6" s="77"/>
      <c r="Z6" s="77"/>
    </row>
    <row r="7" spans="1:30" ht="24.75" customHeight="1">
      <c r="A7" s="11"/>
      <c r="B7" s="11"/>
      <c r="C7" s="11"/>
      <c r="D7" s="80" t="s">
        <v>18</v>
      </c>
      <c r="E7" s="12"/>
      <c r="F7" s="80" t="s">
        <v>7</v>
      </c>
      <c r="G7" s="12"/>
      <c r="H7" s="80" t="s">
        <v>8</v>
      </c>
      <c r="I7" s="11"/>
      <c r="J7" s="85" t="s">
        <v>15</v>
      </c>
      <c r="K7" s="85"/>
      <c r="L7" s="85"/>
      <c r="M7" s="12"/>
      <c r="N7" s="85" t="s">
        <v>16</v>
      </c>
      <c r="O7" s="85"/>
      <c r="P7" s="85"/>
      <c r="Q7" s="11"/>
      <c r="R7" s="80" t="s">
        <v>6</v>
      </c>
      <c r="S7" s="12"/>
      <c r="T7" s="83" t="s">
        <v>19</v>
      </c>
      <c r="U7" s="12"/>
      <c r="V7" s="80" t="s">
        <v>7</v>
      </c>
      <c r="W7" s="12"/>
      <c r="X7" s="80" t="s">
        <v>8</v>
      </c>
      <c r="Y7" s="12"/>
      <c r="Z7" s="83" t="s">
        <v>11</v>
      </c>
    </row>
    <row r="8" spans="1:30" ht="24.75" customHeight="1">
      <c r="A8" s="77" t="s">
        <v>17</v>
      </c>
      <c r="B8" s="77"/>
      <c r="C8" s="11"/>
      <c r="D8" s="81"/>
      <c r="E8" s="2"/>
      <c r="F8" s="81"/>
      <c r="G8" s="11"/>
      <c r="H8" s="81"/>
      <c r="I8" s="11"/>
      <c r="J8" s="3" t="s">
        <v>6</v>
      </c>
      <c r="K8" s="12"/>
      <c r="L8" s="3" t="s">
        <v>7</v>
      </c>
      <c r="M8" s="11"/>
      <c r="N8" s="3" t="s">
        <v>6</v>
      </c>
      <c r="O8" s="12"/>
      <c r="P8" s="3" t="s">
        <v>9</v>
      </c>
      <c r="Q8" s="11"/>
      <c r="R8" s="81"/>
      <c r="S8" s="11"/>
      <c r="T8" s="84"/>
      <c r="U8" s="11"/>
      <c r="V8" s="81"/>
      <c r="W8" s="11"/>
      <c r="X8" s="81"/>
      <c r="Y8" s="11"/>
      <c r="Z8" s="84"/>
    </row>
    <row r="9" spans="1:30" ht="24.75" customHeight="1">
      <c r="A9" s="86" t="s">
        <v>75</v>
      </c>
      <c r="B9" s="86"/>
      <c r="C9" s="11"/>
      <c r="D9" s="14">
        <v>9135817</v>
      </c>
      <c r="E9" s="11"/>
      <c r="F9" s="14">
        <v>150457868985</v>
      </c>
      <c r="G9" s="11"/>
      <c r="H9" s="14">
        <v>150766403926</v>
      </c>
      <c r="I9" s="11"/>
      <c r="J9" s="14">
        <v>612008872</v>
      </c>
      <c r="K9" s="11"/>
      <c r="L9" s="14">
        <v>10275494511080</v>
      </c>
      <c r="M9" s="11"/>
      <c r="N9" s="26">
        <v>-567972803</v>
      </c>
      <c r="O9" s="11"/>
      <c r="P9" s="60">
        <v>9531193339532</v>
      </c>
      <c r="Q9" s="11"/>
      <c r="R9" s="14">
        <v>53171886</v>
      </c>
      <c r="S9" s="11"/>
      <c r="T9" s="14">
        <v>16946</v>
      </c>
      <c r="U9" s="11"/>
      <c r="V9" s="14">
        <v>900318806304</v>
      </c>
      <c r="W9" s="11"/>
      <c r="X9" s="14">
        <v>900984327660.96399</v>
      </c>
      <c r="Y9" s="11"/>
      <c r="Z9" s="15">
        <v>33.25</v>
      </c>
      <c r="AA9" s="61"/>
      <c r="AB9" s="43"/>
      <c r="AC9" s="24"/>
      <c r="AD9" s="24"/>
    </row>
    <row r="10" spans="1:30" ht="24.75" customHeight="1">
      <c r="A10" s="82" t="s">
        <v>82</v>
      </c>
      <c r="B10" s="82"/>
      <c r="C10" s="11"/>
      <c r="D10" s="17">
        <v>6506803</v>
      </c>
      <c r="E10" s="11"/>
      <c r="F10" s="17">
        <v>85671512309</v>
      </c>
      <c r="G10" s="11"/>
      <c r="H10" s="17">
        <v>85980366490</v>
      </c>
      <c r="I10" s="11"/>
      <c r="J10" s="17">
        <v>47974411</v>
      </c>
      <c r="K10" s="11"/>
      <c r="L10" s="17">
        <v>705823171827</v>
      </c>
      <c r="M10" s="11"/>
      <c r="N10" s="27">
        <v>-44422492</v>
      </c>
      <c r="O10" s="11"/>
      <c r="P10" s="62">
        <v>652814792534</v>
      </c>
      <c r="Q10" s="11"/>
      <c r="R10" s="17">
        <v>10058722</v>
      </c>
      <c r="S10" s="11"/>
      <c r="T10" s="17">
        <v>16833</v>
      </c>
      <c r="U10" s="11"/>
      <c r="V10" s="17">
        <v>159068780959</v>
      </c>
      <c r="W10" s="11"/>
      <c r="X10" s="17">
        <v>169240580930.98401</v>
      </c>
      <c r="Y10" s="11"/>
      <c r="Z10" s="18">
        <v>6.25</v>
      </c>
      <c r="AA10" s="61"/>
      <c r="AB10" s="43"/>
      <c r="AC10" s="24"/>
      <c r="AD10" s="24"/>
    </row>
    <row r="11" spans="1:30" ht="24.75" customHeight="1">
      <c r="A11" s="82" t="s">
        <v>77</v>
      </c>
      <c r="B11" s="82"/>
      <c r="C11" s="11"/>
      <c r="D11" s="17">
        <v>1873024</v>
      </c>
      <c r="E11" s="11"/>
      <c r="F11" s="17">
        <v>38003820485</v>
      </c>
      <c r="G11" s="11"/>
      <c r="H11" s="17">
        <v>38751889703</v>
      </c>
      <c r="I11" s="11"/>
      <c r="J11" s="17">
        <v>3742919</v>
      </c>
      <c r="K11" s="11"/>
      <c r="L11" s="17">
        <v>83000338129</v>
      </c>
      <c r="M11" s="11"/>
      <c r="N11" s="27">
        <v>-3829892</v>
      </c>
      <c r="O11" s="11"/>
      <c r="P11" s="62">
        <v>85193280309</v>
      </c>
      <c r="Q11" s="11"/>
      <c r="R11" s="17">
        <v>1786051</v>
      </c>
      <c r="S11" s="11"/>
      <c r="T11" s="17">
        <v>25198</v>
      </c>
      <c r="U11" s="11"/>
      <c r="V11" s="17">
        <v>39781733531</v>
      </c>
      <c r="W11" s="11"/>
      <c r="X11" s="17">
        <v>44984210837.974899</v>
      </c>
      <c r="Y11" s="11"/>
      <c r="Z11" s="18">
        <v>1.66</v>
      </c>
      <c r="AA11" s="61"/>
      <c r="AB11" s="43"/>
      <c r="AC11" s="24"/>
    </row>
    <row r="12" spans="1:30" ht="24.75" customHeight="1">
      <c r="A12" s="82" t="s">
        <v>79</v>
      </c>
      <c r="B12" s="82"/>
      <c r="C12" s="11"/>
      <c r="D12" s="17">
        <v>705592</v>
      </c>
      <c r="E12" s="11"/>
      <c r="F12" s="17">
        <v>20908862800</v>
      </c>
      <c r="G12" s="11"/>
      <c r="H12" s="17">
        <v>22623517900</v>
      </c>
      <c r="I12" s="11"/>
      <c r="J12" s="17">
        <v>596995</v>
      </c>
      <c r="K12" s="11"/>
      <c r="L12" s="17">
        <v>19243466299</v>
      </c>
      <c r="M12" s="11"/>
      <c r="N12" s="27">
        <v>-1302587</v>
      </c>
      <c r="O12" s="11"/>
      <c r="P12" s="62">
        <v>42012471752</v>
      </c>
      <c r="Q12" s="11"/>
      <c r="R12" s="17">
        <v>0</v>
      </c>
      <c r="S12" s="11"/>
      <c r="T12" s="17">
        <v>0</v>
      </c>
      <c r="U12" s="11"/>
      <c r="V12" s="17">
        <v>0</v>
      </c>
      <c r="W12" s="11"/>
      <c r="X12" s="17">
        <v>0</v>
      </c>
      <c r="Y12" s="11"/>
      <c r="Z12" s="18">
        <v>0</v>
      </c>
      <c r="AA12" s="61"/>
      <c r="AB12" s="43"/>
      <c r="AC12" s="24"/>
      <c r="AD12" s="24"/>
    </row>
    <row r="13" spans="1:30" ht="24.75" customHeight="1">
      <c r="A13" s="82" t="s">
        <v>78</v>
      </c>
      <c r="B13" s="82"/>
      <c r="C13" s="11"/>
      <c r="D13" s="17">
        <v>4049162</v>
      </c>
      <c r="E13" s="11"/>
      <c r="F13" s="17">
        <v>52630758204</v>
      </c>
      <c r="G13" s="11"/>
      <c r="H13" s="17">
        <v>53420703361</v>
      </c>
      <c r="I13" s="11"/>
      <c r="J13" s="17">
        <v>46810620</v>
      </c>
      <c r="K13" s="11"/>
      <c r="L13" s="17">
        <v>626723602687</v>
      </c>
      <c r="M13" s="11"/>
      <c r="N13" s="27">
        <v>-46687585</v>
      </c>
      <c r="O13" s="11"/>
      <c r="P13" s="62">
        <v>625077723932</v>
      </c>
      <c r="Q13" s="11"/>
      <c r="R13" s="17">
        <v>4172197</v>
      </c>
      <c r="S13" s="11"/>
      <c r="T13" s="17">
        <v>13516</v>
      </c>
      <c r="U13" s="11"/>
      <c r="V13" s="17">
        <v>56170819703</v>
      </c>
      <c r="W13" s="11"/>
      <c r="X13" s="17">
        <v>56387255785.169403</v>
      </c>
      <c r="Y13" s="11"/>
      <c r="Z13" s="18">
        <v>2.08</v>
      </c>
      <c r="AA13" s="61"/>
      <c r="AB13" s="43"/>
      <c r="AC13" s="24"/>
      <c r="AD13" s="24"/>
    </row>
    <row r="14" spans="1:30" ht="24.75" customHeight="1">
      <c r="A14" s="82" t="s">
        <v>85</v>
      </c>
      <c r="B14" s="82"/>
      <c r="C14" s="11"/>
      <c r="D14" s="17">
        <v>139897</v>
      </c>
      <c r="E14" s="11"/>
      <c r="F14" s="17">
        <v>4000710255</v>
      </c>
      <c r="G14" s="11"/>
      <c r="H14" s="17">
        <v>3997481130</v>
      </c>
      <c r="I14" s="11"/>
      <c r="J14" s="17">
        <v>0</v>
      </c>
      <c r="K14" s="11"/>
      <c r="L14" s="17">
        <v>0</v>
      </c>
      <c r="M14" s="11"/>
      <c r="N14" s="27">
        <v>-139897</v>
      </c>
      <c r="O14" s="11"/>
      <c r="P14" s="62">
        <v>4045168418</v>
      </c>
      <c r="Q14" s="11"/>
      <c r="R14" s="17">
        <v>0</v>
      </c>
      <c r="S14" s="11"/>
      <c r="T14" s="17">
        <v>0</v>
      </c>
      <c r="U14" s="11"/>
      <c r="V14" s="17">
        <v>0</v>
      </c>
      <c r="W14" s="11"/>
      <c r="X14" s="17">
        <v>0</v>
      </c>
      <c r="Y14" s="11"/>
      <c r="Z14" s="18">
        <v>0</v>
      </c>
      <c r="AA14" s="61"/>
      <c r="AB14" s="43"/>
      <c r="AC14" s="24"/>
      <c r="AD14" s="24"/>
    </row>
    <row r="15" spans="1:30" ht="24.75" customHeight="1">
      <c r="A15" s="82" t="s">
        <v>81</v>
      </c>
      <c r="B15" s="82"/>
      <c r="C15" s="11"/>
      <c r="D15" s="17">
        <v>5602028</v>
      </c>
      <c r="E15" s="11"/>
      <c r="F15" s="17">
        <v>69847881479</v>
      </c>
      <c r="G15" s="11"/>
      <c r="H15" s="17">
        <v>72042537430</v>
      </c>
      <c r="I15" s="11"/>
      <c r="J15" s="17">
        <v>39342839</v>
      </c>
      <c r="K15" s="11"/>
      <c r="L15" s="17">
        <v>526527607110</v>
      </c>
      <c r="M15" s="11"/>
      <c r="N15" s="27">
        <v>-36866606</v>
      </c>
      <c r="O15" s="11"/>
      <c r="P15" s="62">
        <v>492710232421</v>
      </c>
      <c r="Q15" s="11"/>
      <c r="R15" s="17">
        <v>8078261</v>
      </c>
      <c r="S15" s="11"/>
      <c r="T15" s="17">
        <v>14207</v>
      </c>
      <c r="U15" s="11"/>
      <c r="V15" s="17">
        <v>110087156522</v>
      </c>
      <c r="W15" s="11"/>
      <c r="X15" s="17">
        <v>114715060814.14799</v>
      </c>
      <c r="Y15" s="11"/>
      <c r="Z15" s="18">
        <v>4.2300000000000004</v>
      </c>
      <c r="AA15" s="61"/>
      <c r="AB15" s="43"/>
      <c r="AC15" s="24"/>
      <c r="AD15" s="24"/>
    </row>
    <row r="16" spans="1:30" ht="24.75" customHeight="1">
      <c r="A16" s="82" t="s">
        <v>96</v>
      </c>
      <c r="B16" s="82"/>
      <c r="C16" s="11"/>
      <c r="D16" s="17">
        <v>0</v>
      </c>
      <c r="E16" s="11"/>
      <c r="F16" s="17">
        <v>0</v>
      </c>
      <c r="G16" s="11"/>
      <c r="H16" s="17">
        <v>0</v>
      </c>
      <c r="I16" s="11"/>
      <c r="J16" s="17">
        <v>21330997</v>
      </c>
      <c r="K16" s="11"/>
      <c r="L16" s="17">
        <v>586163655994</v>
      </c>
      <c r="M16" s="11"/>
      <c r="N16" s="27">
        <v>-20600000</v>
      </c>
      <c r="O16" s="11"/>
      <c r="P16" s="62">
        <v>566390466577</v>
      </c>
      <c r="Q16" s="11"/>
      <c r="R16" s="17">
        <v>730997</v>
      </c>
      <c r="S16" s="11"/>
      <c r="T16" s="17">
        <v>27829</v>
      </c>
      <c r="U16" s="11"/>
      <c r="V16" s="17">
        <v>20014765612</v>
      </c>
      <c r="W16" s="11"/>
      <c r="X16" s="17">
        <v>20335414062.904598</v>
      </c>
      <c r="Y16" s="11"/>
      <c r="Z16" s="18">
        <v>0.75</v>
      </c>
      <c r="AA16" s="61"/>
      <c r="AB16" s="43"/>
      <c r="AC16" s="24"/>
      <c r="AD16" s="24"/>
    </row>
    <row r="17" spans="1:30" ht="24.75" customHeight="1">
      <c r="A17" s="82" t="s">
        <v>97</v>
      </c>
      <c r="B17" s="82"/>
      <c r="C17" s="11"/>
      <c r="D17" s="17">
        <v>0</v>
      </c>
      <c r="E17" s="11"/>
      <c r="F17" s="17">
        <v>0</v>
      </c>
      <c r="G17" s="11"/>
      <c r="H17" s="17">
        <v>0</v>
      </c>
      <c r="I17" s="11"/>
      <c r="J17" s="17">
        <v>2476510</v>
      </c>
      <c r="K17" s="11"/>
      <c r="L17" s="17">
        <v>42522492017</v>
      </c>
      <c r="M17" s="11"/>
      <c r="N17" s="27">
        <v>-1192000</v>
      </c>
      <c r="O17" s="11"/>
      <c r="P17" s="62">
        <v>20618762035</v>
      </c>
      <c r="Q17" s="11"/>
      <c r="R17" s="17">
        <v>1284510</v>
      </c>
      <c r="S17" s="11"/>
      <c r="T17" s="17">
        <v>17518</v>
      </c>
      <c r="U17" s="11"/>
      <c r="V17" s="17">
        <v>22055459586</v>
      </c>
      <c r="W17" s="11"/>
      <c r="X17" s="17">
        <v>22493748550.4711</v>
      </c>
      <c r="Y17" s="11"/>
      <c r="Z17" s="18">
        <v>0.83</v>
      </c>
      <c r="AA17" s="61"/>
      <c r="AB17" s="43"/>
      <c r="AC17" s="24"/>
      <c r="AD17" s="24"/>
    </row>
    <row r="18" spans="1:30" ht="24.75" customHeight="1" thickBot="1">
      <c r="A18" s="76" t="s">
        <v>14</v>
      </c>
      <c r="B18" s="76"/>
      <c r="C18" s="11"/>
      <c r="D18" s="20">
        <f>SUM(D9:D17)</f>
        <v>28012323</v>
      </c>
      <c r="E18" s="11"/>
      <c r="F18" s="20">
        <f>SUM(F9:F17)</f>
        <v>421521414517</v>
      </c>
      <c r="G18" s="11"/>
      <c r="H18" s="20">
        <f>SUM(H9:H17)</f>
        <v>427582899940</v>
      </c>
      <c r="I18" s="11"/>
      <c r="J18" s="20">
        <f>SUM(J9:J17)</f>
        <v>774284163</v>
      </c>
      <c r="K18" s="11"/>
      <c r="L18" s="20">
        <f>SUM(L9:L17)</f>
        <v>12865498845143</v>
      </c>
      <c r="M18" s="11"/>
      <c r="N18" s="28">
        <f>SUM(N9:N17)</f>
        <v>-723013862</v>
      </c>
      <c r="O18" s="11"/>
      <c r="P18" s="20">
        <f>SUM(P9:Q17)</f>
        <v>12020056237510</v>
      </c>
      <c r="Q18" s="11"/>
      <c r="R18" s="20">
        <f>SUM(R9:R17)</f>
        <v>79282624</v>
      </c>
      <c r="S18" s="11"/>
      <c r="T18" s="17"/>
      <c r="U18" s="11"/>
      <c r="V18" s="20">
        <f>SUM(V9:V17)</f>
        <v>1307497522217</v>
      </c>
      <c r="W18" s="11"/>
      <c r="X18" s="20">
        <f>SUM(X9:X17)</f>
        <v>1329140598642.616</v>
      </c>
      <c r="Y18" s="11"/>
      <c r="Z18" s="63">
        <f>SUM(Z9:Z17)</f>
        <v>49.05</v>
      </c>
      <c r="AA18" s="61"/>
      <c r="AB18" s="43"/>
      <c r="AC18" s="10"/>
    </row>
    <row r="19" spans="1:30" ht="13.5" thickTop="1">
      <c r="Z19" s="10"/>
      <c r="AB19" s="43"/>
      <c r="AC19" s="10"/>
    </row>
    <row r="20" spans="1:30">
      <c r="H20" s="24"/>
      <c r="R20" s="24"/>
      <c r="V20" s="24"/>
      <c r="X20" s="24"/>
      <c r="AB20" s="43"/>
    </row>
    <row r="21" spans="1:30">
      <c r="D21" s="24"/>
      <c r="F21" s="24"/>
      <c r="H21" s="24"/>
      <c r="J21" s="24"/>
      <c r="L21" s="24"/>
      <c r="N21" s="25"/>
      <c r="P21" s="25"/>
      <c r="R21" s="24"/>
      <c r="V21" s="24"/>
      <c r="X21" s="24"/>
      <c r="AB21" s="43"/>
    </row>
    <row r="22" spans="1:30">
      <c r="H22" s="24"/>
      <c r="J22" s="24"/>
      <c r="L22" s="24"/>
      <c r="N22" s="24"/>
      <c r="P22" s="24"/>
      <c r="R22" s="24"/>
      <c r="V22" s="42"/>
      <c r="X22" s="24"/>
      <c r="AB22" s="43"/>
    </row>
    <row r="23" spans="1:30">
      <c r="H23" s="24"/>
      <c r="J23" s="24"/>
      <c r="L23" s="24"/>
      <c r="N23" s="24"/>
      <c r="P23" s="24"/>
      <c r="R23" s="24"/>
      <c r="V23" s="24"/>
      <c r="AB23" s="43"/>
    </row>
    <row r="24" spans="1:30">
      <c r="H24" s="24"/>
      <c r="J24" s="24"/>
      <c r="L24" s="24"/>
      <c r="N24" s="24"/>
      <c r="P24" s="24"/>
      <c r="T24" s="24"/>
      <c r="V24" s="24"/>
      <c r="Z24" s="10"/>
      <c r="AB24" s="43"/>
    </row>
    <row r="25" spans="1:30">
      <c r="H25" s="24"/>
      <c r="J25" s="24"/>
      <c r="L25" s="25"/>
      <c r="N25" s="24"/>
      <c r="P25" s="24"/>
      <c r="AB25" s="43"/>
    </row>
    <row r="26" spans="1:30">
      <c r="H26" s="24"/>
      <c r="J26" s="24"/>
      <c r="L26" s="24"/>
      <c r="N26" s="24"/>
      <c r="P26" s="24"/>
      <c r="AB26" s="43"/>
    </row>
    <row r="27" spans="1:30">
      <c r="H27" s="24"/>
      <c r="N27" s="25"/>
      <c r="P27" s="24"/>
      <c r="V27" s="24"/>
      <c r="AB27" s="43"/>
    </row>
    <row r="28" spans="1:30">
      <c r="H28" s="24"/>
      <c r="J28" s="24"/>
      <c r="L28" s="24"/>
      <c r="V28" s="24"/>
    </row>
    <row r="29" spans="1:30">
      <c r="H29" s="24"/>
    </row>
    <row r="30" spans="1:30">
      <c r="H30" s="24"/>
    </row>
    <row r="31" spans="1:30">
      <c r="H31" s="24"/>
    </row>
    <row r="32" spans="1:30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</sheetData>
  <mergeCells count="28">
    <mergeCell ref="A16:B16"/>
    <mergeCell ref="A14:B14"/>
    <mergeCell ref="A17:B17"/>
    <mergeCell ref="A18:B18"/>
    <mergeCell ref="A5:Z5"/>
    <mergeCell ref="A12:B12"/>
    <mergeCell ref="A13:B13"/>
    <mergeCell ref="A10:B10"/>
    <mergeCell ref="A11:B11"/>
    <mergeCell ref="J7:L7"/>
    <mergeCell ref="N7:P7"/>
    <mergeCell ref="A8:B8"/>
    <mergeCell ref="A9:B9"/>
    <mergeCell ref="D7:D8"/>
    <mergeCell ref="F7:F8"/>
    <mergeCell ref="H7:H8"/>
    <mergeCell ref="A1:Z1"/>
    <mergeCell ref="A2:Z2"/>
    <mergeCell ref="A3:Z3"/>
    <mergeCell ref="D6:H6"/>
    <mergeCell ref="J6:P6"/>
    <mergeCell ref="R6:Z6"/>
    <mergeCell ref="A15:B15"/>
    <mergeCell ref="T7:T8"/>
    <mergeCell ref="V7:V8"/>
    <mergeCell ref="X7:X8"/>
    <mergeCell ref="Z7:Z8"/>
    <mergeCell ref="R7:R8"/>
  </mergeCells>
  <pageMargins left="0.39" right="0.39" top="0.39" bottom="0.39" header="0" footer="0"/>
  <pageSetup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fitToPage="1"/>
  </sheetPr>
  <dimension ref="A1:N24"/>
  <sheetViews>
    <sheetView rightToLeft="1" view="pageBreakPreview" zoomScaleNormal="100" zoomScaleSheetLayoutView="100" workbookViewId="0">
      <selection activeCell="A18" sqref="A18"/>
    </sheetView>
  </sheetViews>
  <sheetFormatPr defaultRowHeight="12.75"/>
  <cols>
    <col min="1" max="1" width="34.28515625" customWidth="1"/>
    <col min="2" max="2" width="1.28515625" customWidth="1"/>
    <col min="3" max="3" width="15" bestFit="1" customWidth="1"/>
    <col min="4" max="4" width="1.28515625" customWidth="1"/>
    <col min="5" max="5" width="21.42578125" customWidth="1"/>
    <col min="6" max="6" width="1.28515625" customWidth="1"/>
    <col min="7" max="7" width="19" customWidth="1"/>
    <col min="8" max="8" width="1.28515625" customWidth="1"/>
    <col min="9" max="9" width="17.5703125" bestFit="1" customWidth="1"/>
    <col min="10" max="10" width="1.28515625" customWidth="1"/>
    <col min="11" max="11" width="18.28515625" bestFit="1" customWidth="1"/>
    <col min="12" max="12" width="6.140625" customWidth="1"/>
    <col min="14" max="14" width="16.42578125" bestFit="1" customWidth="1"/>
  </cols>
  <sheetData>
    <row r="1" spans="1:14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4" ht="21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4" ht="21.75" customHeight="1">
      <c r="A3" s="74" t="s">
        <v>89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4" ht="10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4" ht="24">
      <c r="A5" s="75" t="s">
        <v>53</v>
      </c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4" ht="24.75" customHeight="1">
      <c r="A6" s="50" t="s">
        <v>57</v>
      </c>
      <c r="C6" s="2" t="s">
        <v>84</v>
      </c>
      <c r="E6" s="77" t="s">
        <v>2</v>
      </c>
      <c r="F6" s="77"/>
      <c r="G6" s="77"/>
      <c r="I6" s="87" t="s">
        <v>90</v>
      </c>
      <c r="J6" s="87"/>
      <c r="K6" s="87"/>
    </row>
    <row r="7" spans="1:14" ht="39" customHeight="1">
      <c r="A7" s="2" t="s">
        <v>20</v>
      </c>
      <c r="C7" s="2" t="s">
        <v>21</v>
      </c>
      <c r="E7" s="2" t="s">
        <v>22</v>
      </c>
      <c r="G7" s="2" t="s">
        <v>23</v>
      </c>
      <c r="I7" s="2" t="s">
        <v>21</v>
      </c>
      <c r="K7" s="35" t="s">
        <v>11</v>
      </c>
    </row>
    <row r="8" spans="1:14" ht="24.75" customHeight="1">
      <c r="A8" s="13" t="s">
        <v>54</v>
      </c>
      <c r="C8" s="64">
        <v>27566431</v>
      </c>
      <c r="D8" s="17"/>
      <c r="E8" s="17">
        <v>20605957746</v>
      </c>
      <c r="F8" s="17"/>
      <c r="G8" s="17">
        <v>20614179300</v>
      </c>
      <c r="H8" s="17"/>
      <c r="I8" s="17">
        <v>19344877</v>
      </c>
      <c r="J8" s="11"/>
      <c r="K8" s="18">
        <v>7.1384715699712145E-4</v>
      </c>
      <c r="L8" s="39"/>
      <c r="N8" s="47"/>
    </row>
    <row r="9" spans="1:14" ht="24.75" customHeight="1">
      <c r="A9" s="16" t="s">
        <v>98</v>
      </c>
      <c r="C9" s="64">
        <v>0</v>
      </c>
      <c r="D9" s="17"/>
      <c r="E9" s="17">
        <v>40005915000</v>
      </c>
      <c r="F9" s="17"/>
      <c r="G9" s="17">
        <v>40000073750</v>
      </c>
      <c r="H9" s="17"/>
      <c r="I9" s="17">
        <v>5841250</v>
      </c>
      <c r="J9" s="11"/>
      <c r="K9" s="18">
        <v>2.1554852511129619E-4</v>
      </c>
      <c r="L9" s="39"/>
      <c r="N9" s="47"/>
    </row>
    <row r="10" spans="1:14" ht="24.75" customHeight="1">
      <c r="A10" s="16" t="s">
        <v>55</v>
      </c>
      <c r="C10" s="64">
        <v>11009471884</v>
      </c>
      <c r="D10" s="17"/>
      <c r="E10" s="65">
        <v>7019146916988</v>
      </c>
      <c r="F10" s="17"/>
      <c r="G10" s="17">
        <v>7028554761592</v>
      </c>
      <c r="H10" s="17"/>
      <c r="I10" s="17">
        <v>1601627280</v>
      </c>
      <c r="J10" s="11"/>
      <c r="K10" s="18">
        <v>5.9101801494888417E-2</v>
      </c>
      <c r="L10" s="39"/>
    </row>
    <row r="11" spans="1:14" ht="24.75" customHeight="1">
      <c r="A11" s="16" t="s">
        <v>56</v>
      </c>
      <c r="C11" s="64">
        <v>8568962</v>
      </c>
      <c r="D11" s="11"/>
      <c r="E11" s="17">
        <v>35122</v>
      </c>
      <c r="F11" s="11"/>
      <c r="G11" s="17">
        <v>0</v>
      </c>
      <c r="H11" s="11"/>
      <c r="I11" s="17">
        <v>8604084</v>
      </c>
      <c r="J11" s="11"/>
      <c r="K11" s="18">
        <v>3.1750012687929837E-4</v>
      </c>
      <c r="L11" s="39"/>
    </row>
    <row r="12" spans="1:14" ht="24.75" customHeight="1">
      <c r="A12" s="16" t="s">
        <v>54</v>
      </c>
      <c r="C12" s="64">
        <v>19950000000</v>
      </c>
      <c r="D12" s="11"/>
      <c r="E12" s="17">
        <v>0</v>
      </c>
      <c r="F12" s="11"/>
      <c r="G12" s="17">
        <v>19950000000</v>
      </c>
      <c r="H12" s="11"/>
      <c r="I12" s="17">
        <v>0</v>
      </c>
      <c r="J12" s="11"/>
      <c r="K12" s="18">
        <v>0</v>
      </c>
      <c r="L12" s="39"/>
    </row>
    <row r="13" spans="1:14" ht="24.75" customHeight="1">
      <c r="A13" s="16" t="s">
        <v>98</v>
      </c>
      <c r="C13" s="64">
        <v>0</v>
      </c>
      <c r="D13" s="11"/>
      <c r="E13" s="17">
        <v>40000000000</v>
      </c>
      <c r="F13" s="11"/>
      <c r="G13" s="17">
        <v>0</v>
      </c>
      <c r="H13" s="11"/>
      <c r="I13" s="17">
        <v>40000000000</v>
      </c>
      <c r="J13" s="11"/>
      <c r="K13" s="18">
        <v>1.4760438269979623</v>
      </c>
      <c r="L13" s="39"/>
    </row>
    <row r="14" spans="1:14" ht="24.75" customHeight="1">
      <c r="A14" s="21" t="s">
        <v>24</v>
      </c>
      <c r="C14" s="64">
        <v>8908122</v>
      </c>
      <c r="D14" s="11"/>
      <c r="E14" s="17">
        <v>36609</v>
      </c>
      <c r="F14" s="11"/>
      <c r="G14" s="17">
        <v>0</v>
      </c>
      <c r="H14" s="11"/>
      <c r="I14" s="17">
        <v>8944731</v>
      </c>
      <c r="J14" s="11"/>
      <c r="K14" s="18">
        <v>3.3007037441768275E-4</v>
      </c>
      <c r="L14" s="39"/>
    </row>
    <row r="15" spans="1:14" ht="24.75" customHeight="1" thickBot="1">
      <c r="A15" s="9" t="s">
        <v>14</v>
      </c>
      <c r="C15" s="66">
        <f>SUM(C8:C14)</f>
        <v>31004515399</v>
      </c>
      <c r="D15" s="11"/>
      <c r="E15" s="45">
        <f>SUM(E8:E14)</f>
        <v>7119758861465</v>
      </c>
      <c r="F15" s="11"/>
      <c r="G15" s="45">
        <f>SUM(G8:G14)</f>
        <v>7109119014642</v>
      </c>
      <c r="H15" s="11"/>
      <c r="I15" s="45">
        <f>SUM(I8:I14)</f>
        <v>41644362222</v>
      </c>
      <c r="J15" s="11"/>
      <c r="K15" s="67">
        <f>SUM(K8:K14)</f>
        <v>1.5367225946762562</v>
      </c>
      <c r="L15" s="39"/>
    </row>
    <row r="16" spans="1:14" ht="13.5" thickTop="1">
      <c r="E16" s="31"/>
      <c r="G16" s="31"/>
    </row>
    <row r="17" spans="3:11">
      <c r="C17" s="24"/>
      <c r="E17" s="24"/>
      <c r="G17" s="24"/>
      <c r="I17" s="24"/>
    </row>
    <row r="18" spans="3:11">
      <c r="G18" s="24"/>
      <c r="I18" s="24"/>
    </row>
    <row r="19" spans="3:11">
      <c r="G19" s="24"/>
    </row>
    <row r="20" spans="3:11">
      <c r="I20" s="24"/>
      <c r="K20" s="24"/>
    </row>
    <row r="21" spans="3:11">
      <c r="G21" s="24"/>
      <c r="I21" s="31"/>
    </row>
    <row r="22" spans="3:11">
      <c r="I22" s="31"/>
    </row>
    <row r="23" spans="3:11">
      <c r="I23" s="24"/>
    </row>
    <row r="24" spans="3:11">
      <c r="I24" s="24"/>
    </row>
  </sheetData>
  <mergeCells count="6">
    <mergeCell ref="A1:K1"/>
    <mergeCell ref="A2:K2"/>
    <mergeCell ref="A3:K3"/>
    <mergeCell ref="E6:G6"/>
    <mergeCell ref="A5:K5"/>
    <mergeCell ref="I6:K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M17"/>
  <sheetViews>
    <sheetView rightToLeft="1" view="pageBreakPreview" zoomScaleNormal="100" zoomScaleSheetLayoutView="100" workbookViewId="0">
      <selection activeCell="F11" sqref="F11"/>
    </sheetView>
  </sheetViews>
  <sheetFormatPr defaultRowHeight="12.75"/>
  <cols>
    <col min="1" max="1" width="2.5703125" customWidth="1"/>
    <col min="2" max="2" width="49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3.140625" hidden="1" customWidth="1"/>
    <col min="9" max="9" width="1.28515625" hidden="1" customWidth="1"/>
    <col min="10" max="10" width="15.140625" hidden="1" customWidth="1"/>
    <col min="11" max="11" width="0.28515625" customWidth="1"/>
    <col min="27" max="27" width="11.5703125" customWidth="1"/>
  </cols>
  <sheetData>
    <row r="1" spans="1:13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3" ht="21.75" customHeight="1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</row>
    <row r="3" spans="1:13" ht="21.75" customHeight="1">
      <c r="A3" s="74" t="s">
        <v>89</v>
      </c>
      <c r="B3" s="74"/>
      <c r="C3" s="74"/>
      <c r="D3" s="74"/>
      <c r="E3" s="74"/>
      <c r="F3" s="74"/>
      <c r="G3" s="74"/>
      <c r="H3" s="74"/>
      <c r="I3" s="74"/>
      <c r="J3" s="74"/>
    </row>
    <row r="4" spans="1:13" ht="14.45" customHeight="1"/>
    <row r="5" spans="1:13" ht="29.1" customHeight="1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</row>
    <row r="6" spans="1:13" ht="36" customHeight="1">
      <c r="A6" s="77" t="s">
        <v>26</v>
      </c>
      <c r="B6" s="77"/>
      <c r="C6" s="11"/>
      <c r="D6" s="2" t="s">
        <v>27</v>
      </c>
      <c r="E6" s="11"/>
      <c r="F6" s="2" t="s">
        <v>21</v>
      </c>
      <c r="G6" s="11"/>
      <c r="H6" s="35" t="s">
        <v>28</v>
      </c>
      <c r="I6" s="36"/>
      <c r="J6" s="35" t="s">
        <v>29</v>
      </c>
    </row>
    <row r="7" spans="1:13" ht="24.75" customHeight="1">
      <c r="A7" s="86" t="s">
        <v>30</v>
      </c>
      <c r="B7" s="86"/>
      <c r="C7" s="11"/>
      <c r="D7" s="33" t="s">
        <v>71</v>
      </c>
      <c r="E7" s="11"/>
      <c r="F7" s="26">
        <f>'درآمد سرمایه گذاری در سهام'!I12</f>
        <v>-2551658414</v>
      </c>
      <c r="G7" s="11"/>
      <c r="H7" s="48">
        <f>F7/F$11*100</f>
        <v>-4.6033269666740146</v>
      </c>
      <c r="I7" s="11"/>
      <c r="J7" s="44">
        <v>-9.4942091901474939</v>
      </c>
      <c r="L7" s="23"/>
      <c r="M7" s="32"/>
    </row>
    <row r="8" spans="1:13" ht="24.75" customHeight="1">
      <c r="A8" s="82" t="s">
        <v>31</v>
      </c>
      <c r="B8" s="82"/>
      <c r="C8" s="11"/>
      <c r="D8" s="16" t="s">
        <v>32</v>
      </c>
      <c r="E8" s="11"/>
      <c r="F8" s="27">
        <f>'درآمد سرمایه گذاری در صندوق'!H21</f>
        <v>57038947330</v>
      </c>
      <c r="G8" s="11"/>
      <c r="H8" s="44">
        <f>F8/F$11*100</f>
        <v>102.90128292810267</v>
      </c>
      <c r="I8" s="11"/>
      <c r="J8" s="49">
        <v>0.96156954800193528</v>
      </c>
      <c r="L8" s="23"/>
      <c r="M8" s="32"/>
    </row>
    <row r="9" spans="1:13" ht="24.75" customHeight="1">
      <c r="A9" s="82" t="s">
        <v>33</v>
      </c>
      <c r="B9" s="82"/>
      <c r="C9" s="11"/>
      <c r="D9" s="16" t="s">
        <v>72</v>
      </c>
      <c r="E9" s="11"/>
      <c r="F9" s="17">
        <f>'درآمد سپرده بانکی'!C15</f>
        <v>942429335</v>
      </c>
      <c r="G9" s="11"/>
      <c r="H9" s="44">
        <f>F9/F$11*100</f>
        <v>1.7001924505989769</v>
      </c>
      <c r="I9" s="11"/>
      <c r="J9" s="49">
        <v>2.9256772323256339E-2</v>
      </c>
      <c r="L9" s="23"/>
      <c r="M9" s="32"/>
    </row>
    <row r="10" spans="1:13" ht="24.75" customHeight="1">
      <c r="A10" s="82" t="s">
        <v>34</v>
      </c>
      <c r="B10" s="82"/>
      <c r="C10" s="11"/>
      <c r="D10" s="16" t="s">
        <v>73</v>
      </c>
      <c r="E10" s="11"/>
      <c r="F10" s="19">
        <f>'سایر درآمدها'!F11</f>
        <v>1026349</v>
      </c>
      <c r="G10" s="11"/>
      <c r="H10" s="44">
        <f t="shared" ref="H10" si="0">F10/F$11</f>
        <v>1.8515879723542448E-5</v>
      </c>
      <c r="I10" s="11"/>
      <c r="J10" s="49">
        <v>0</v>
      </c>
      <c r="L10" s="23"/>
      <c r="M10" s="32"/>
    </row>
    <row r="11" spans="1:13" ht="24.75" customHeight="1" thickBot="1">
      <c r="A11" s="76" t="s">
        <v>14</v>
      </c>
      <c r="B11" s="76"/>
      <c r="C11" s="11"/>
      <c r="D11" s="17"/>
      <c r="E11" s="11"/>
      <c r="F11" s="28">
        <f>SUM(F7:F10)</f>
        <v>55430744600</v>
      </c>
      <c r="G11" s="11"/>
      <c r="H11" s="20">
        <f>SUM(H7:H10)</f>
        <v>99.998166927907349</v>
      </c>
      <c r="I11" s="11"/>
      <c r="J11" s="46">
        <f>SUM(J7:J10)</f>
        <v>-8.5033828698223015</v>
      </c>
      <c r="L11" s="23"/>
      <c r="M11" s="32"/>
    </row>
    <row r="12" spans="1:13" ht="13.5" thickTop="1"/>
    <row r="15" spans="1:13" ht="18.75">
      <c r="F15" s="24"/>
      <c r="H15" s="17"/>
    </row>
    <row r="17" spans="6:6">
      <c r="F17" s="24"/>
    </row>
  </sheetData>
  <mergeCells count="10">
    <mergeCell ref="A1:J1"/>
    <mergeCell ref="A2:J2"/>
    <mergeCell ref="A3:J3"/>
    <mergeCell ref="A6:B6"/>
    <mergeCell ref="A11:B11"/>
    <mergeCell ref="A5:J5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AK17"/>
  <sheetViews>
    <sheetView rightToLeft="1" view="pageBreakPreview" zoomScaleNormal="100" zoomScaleSheetLayoutView="100" workbookViewId="0">
      <selection activeCell="B15" sqref="B15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5.28515625" bestFit="1" customWidth="1"/>
    <col min="5" max="5" width="1.28515625" customWidth="1"/>
    <col min="6" max="6" width="17.7109375" bestFit="1" customWidth="1"/>
    <col min="7" max="7" width="1" customWidth="1"/>
    <col min="8" max="8" width="8.28515625" hidden="1" customWidth="1"/>
    <col min="9" max="9" width="19.5703125" bestFit="1" customWidth="1"/>
    <col min="10" max="10" width="1.28515625" customWidth="1"/>
    <col min="11" max="11" width="15.140625" bestFit="1" customWidth="1"/>
    <col min="12" max="12" width="1.28515625" customWidth="1"/>
    <col min="13" max="13" width="17.5703125" bestFit="1" customWidth="1"/>
    <col min="14" max="14" width="1.28515625" customWidth="1"/>
    <col min="15" max="15" width="4" hidden="1" customWidth="1"/>
    <col min="16" max="16" width="0.140625" customWidth="1"/>
    <col min="17" max="17" width="17.7109375" bestFit="1" customWidth="1"/>
    <col min="18" max="18" width="10.5703125" customWidth="1"/>
    <col min="19" max="19" width="0.28515625" customWidth="1"/>
    <col min="26" max="26" width="11.5703125" customWidth="1"/>
  </cols>
  <sheetData>
    <row r="1" spans="1:37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41"/>
    </row>
    <row r="2" spans="1:37" ht="21.75" customHeight="1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41"/>
    </row>
    <row r="3" spans="1:37" ht="21.75" customHeight="1">
      <c r="A3" s="74" t="s">
        <v>89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41"/>
    </row>
    <row r="4" spans="1:37" ht="14.45" customHeight="1"/>
    <row r="5" spans="1:37" ht="33" customHeight="1">
      <c r="A5" s="75" t="s">
        <v>59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37" ht="33" customHeight="1">
      <c r="A6" s="11" t="s">
        <v>83</v>
      </c>
      <c r="B6" s="11"/>
      <c r="C6" s="11"/>
      <c r="D6" s="81" t="s">
        <v>91</v>
      </c>
      <c r="E6" s="81"/>
      <c r="F6" s="81"/>
      <c r="G6" s="81"/>
      <c r="H6" s="81"/>
      <c r="I6" s="81"/>
      <c r="J6" s="11"/>
      <c r="K6" s="81" t="s">
        <v>92</v>
      </c>
      <c r="L6" s="81"/>
      <c r="M6" s="81"/>
      <c r="N6" s="81"/>
      <c r="O6" s="81"/>
      <c r="P6" s="81"/>
      <c r="Q6" s="81"/>
      <c r="R6" s="76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</row>
    <row r="7" spans="1:37" ht="24.75" customHeight="1">
      <c r="A7" s="11"/>
      <c r="B7" s="11"/>
      <c r="C7" s="11"/>
      <c r="D7" s="3" t="s">
        <v>38</v>
      </c>
      <c r="E7" s="29"/>
      <c r="F7" s="2" t="s">
        <v>37</v>
      </c>
      <c r="G7" s="9"/>
      <c r="H7" s="2" t="s">
        <v>36</v>
      </c>
      <c r="I7" s="3" t="s">
        <v>14</v>
      </c>
      <c r="J7" s="11"/>
      <c r="K7" s="22" t="s">
        <v>38</v>
      </c>
      <c r="L7" s="12"/>
      <c r="M7" s="22" t="s">
        <v>37</v>
      </c>
      <c r="N7" s="12"/>
      <c r="O7" s="2" t="s">
        <v>36</v>
      </c>
      <c r="P7" s="12"/>
      <c r="Q7" s="3" t="s">
        <v>14</v>
      </c>
      <c r="R7" s="6"/>
    </row>
    <row r="8" spans="1:37" ht="36" customHeight="1">
      <c r="A8" s="77" t="s">
        <v>35</v>
      </c>
      <c r="B8" s="77"/>
      <c r="C8" s="11"/>
      <c r="D8" s="3" t="s">
        <v>61</v>
      </c>
      <c r="E8" s="11"/>
      <c r="F8" s="2" t="s">
        <v>60</v>
      </c>
      <c r="G8" s="9"/>
      <c r="H8" s="2" t="s">
        <v>70</v>
      </c>
      <c r="I8" s="3" t="s">
        <v>21</v>
      </c>
      <c r="J8" s="11"/>
      <c r="K8" s="22" t="s">
        <v>61</v>
      </c>
      <c r="L8" s="11"/>
      <c r="M8" s="22" t="s">
        <v>60</v>
      </c>
      <c r="N8" s="11"/>
      <c r="O8" s="2" t="s">
        <v>70</v>
      </c>
      <c r="P8" s="11"/>
      <c r="Q8" s="3" t="s">
        <v>21</v>
      </c>
      <c r="R8" s="11"/>
    </row>
    <row r="9" spans="1:37" ht="24.75" customHeight="1">
      <c r="A9" s="86" t="s">
        <v>13</v>
      </c>
      <c r="B9" s="86"/>
      <c r="C9" s="11"/>
      <c r="D9" s="26">
        <f>'درآمد ناشی از فروش'!I11</f>
        <v>-1023979779</v>
      </c>
      <c r="E9" s="11"/>
      <c r="F9" s="26">
        <f>'درآمد ناشی از تغییر قیمت اوراق'!I14</f>
        <v>99547977967</v>
      </c>
      <c r="G9" s="17"/>
      <c r="H9" s="14">
        <v>0</v>
      </c>
      <c r="I9" s="26">
        <f>D9+F9</f>
        <v>98523998188</v>
      </c>
      <c r="J9" s="11"/>
      <c r="K9" s="26">
        <f>'درآمد ناشی از فروش'!Q11</f>
        <v>-1020605432</v>
      </c>
      <c r="L9" s="11"/>
      <c r="M9" s="26">
        <f>'درآمد ناشی از تغییر قیمت اوراق'!Q14</f>
        <v>-25825710853</v>
      </c>
      <c r="N9" s="11"/>
      <c r="O9" s="14">
        <v>0</v>
      </c>
      <c r="P9" s="11"/>
      <c r="Q9" s="26">
        <f>K9+M9</f>
        <v>-26846316285</v>
      </c>
      <c r="R9" s="11"/>
    </row>
    <row r="10" spans="1:37" ht="24.75" customHeight="1">
      <c r="A10" s="82" t="s">
        <v>12</v>
      </c>
      <c r="B10" s="82"/>
      <c r="C10" s="11"/>
      <c r="D10" s="27">
        <f>'درآمد ناشی از فروش'!I14</f>
        <v>-19282809</v>
      </c>
      <c r="E10" s="11"/>
      <c r="F10" s="27">
        <f>'درآمد ناشی از تغییر قیمت اوراق'!I11</f>
        <v>34782333745</v>
      </c>
      <c r="G10" s="17"/>
      <c r="H10" s="17">
        <v>0</v>
      </c>
      <c r="I10" s="27">
        <f>D10+F10</f>
        <v>34763050936</v>
      </c>
      <c r="J10" s="11"/>
      <c r="K10" s="27">
        <f>'درآمد ناشی از فروش'!Q14</f>
        <v>-19282809</v>
      </c>
      <c r="L10" s="11"/>
      <c r="M10" s="27">
        <f>'درآمد ناشی از تغییر قیمت اوراق'!Q11</f>
        <v>30483032872</v>
      </c>
      <c r="N10" s="11"/>
      <c r="O10" s="17">
        <v>0</v>
      </c>
      <c r="P10" s="11"/>
      <c r="Q10" s="27">
        <f t="shared" ref="Q10:Q11" si="0">K10+M10</f>
        <v>30463750063</v>
      </c>
      <c r="R10" s="11"/>
    </row>
    <row r="11" spans="1:37" ht="24.75" customHeight="1">
      <c r="A11" s="82" t="s">
        <v>95</v>
      </c>
      <c r="B11" s="82"/>
      <c r="C11" s="11"/>
      <c r="D11" s="70">
        <v>0</v>
      </c>
      <c r="E11" s="11"/>
      <c r="F11" s="70">
        <f>'درآمد ناشی از تغییر قیمت اوراق'!I16</f>
        <v>-135838707538</v>
      </c>
      <c r="G11" s="17"/>
      <c r="H11" s="71"/>
      <c r="I11" s="27">
        <f>D11+F11</f>
        <v>-135838707538</v>
      </c>
      <c r="J11" s="11"/>
      <c r="K11" s="71">
        <v>0</v>
      </c>
      <c r="L11" s="11"/>
      <c r="M11" s="70">
        <f>'درآمد ناشی از تغییر قیمت اوراق'!Q16</f>
        <v>-135838707538</v>
      </c>
      <c r="N11" s="11"/>
      <c r="O11" s="17"/>
      <c r="P11" s="11"/>
      <c r="Q11" s="27">
        <f t="shared" si="0"/>
        <v>-135838707538</v>
      </c>
      <c r="R11" s="11"/>
    </row>
    <row r="12" spans="1:37" ht="24.75" customHeight="1" thickBot="1">
      <c r="A12" s="76" t="s">
        <v>14</v>
      </c>
      <c r="B12" s="76"/>
      <c r="C12" s="11"/>
      <c r="D12" s="68">
        <f>SUM(D9:D11)</f>
        <v>-1043262588</v>
      </c>
      <c r="E12" s="11"/>
      <c r="F12" s="68">
        <f>SUM(F9:F11)</f>
        <v>-1508395826</v>
      </c>
      <c r="G12" s="17"/>
      <c r="H12" s="69">
        <f>SUM(H9:H10)</f>
        <v>0</v>
      </c>
      <c r="I12" s="28">
        <f>SUM(I9:I11)</f>
        <v>-2551658414</v>
      </c>
      <c r="J12" s="11"/>
      <c r="K12" s="68">
        <f>SUM(K9:K11)</f>
        <v>-1039888241</v>
      </c>
      <c r="L12" s="11"/>
      <c r="M12" s="68">
        <f>SUM(M9:M11)</f>
        <v>-131181385519</v>
      </c>
      <c r="N12" s="11"/>
      <c r="O12" s="20">
        <f>SUM(O9:O10)</f>
        <v>0</v>
      </c>
      <c r="P12" s="11"/>
      <c r="Q12" s="28">
        <f>SUM(Q9:Q11)</f>
        <v>-132221273760</v>
      </c>
      <c r="R12" s="11"/>
    </row>
    <row r="13" spans="1:37" ht="13.5" thickTop="1"/>
    <row r="14" spans="1:37">
      <c r="Q14" s="24"/>
    </row>
    <row r="15" spans="1:37">
      <c r="F15" s="25"/>
      <c r="O15" s="24"/>
      <c r="Q15" s="24"/>
    </row>
    <row r="16" spans="1:37">
      <c r="F16" s="25"/>
      <c r="I16" s="25"/>
      <c r="O16" s="24"/>
      <c r="Q16" s="24"/>
    </row>
    <row r="17" spans="15:17">
      <c r="O17" s="24"/>
      <c r="Q17" s="24"/>
    </row>
  </sheetData>
  <mergeCells count="11">
    <mergeCell ref="A3:Q3"/>
    <mergeCell ref="A1:Q1"/>
    <mergeCell ref="A2:Q2"/>
    <mergeCell ref="A10:B10"/>
    <mergeCell ref="A12:B12"/>
    <mergeCell ref="A8:B8"/>
    <mergeCell ref="A9:B9"/>
    <mergeCell ref="A5:R5"/>
    <mergeCell ref="D6:I6"/>
    <mergeCell ref="K6:R6"/>
    <mergeCell ref="A11:B11"/>
  </mergeCells>
  <pageMargins left="0.39" right="0.39" top="0.39" bottom="0.39" header="0" footer="0"/>
  <pageSetup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Z28"/>
  <sheetViews>
    <sheetView rightToLeft="1" view="pageBreakPreview" zoomScaleNormal="100" zoomScaleSheetLayoutView="100" workbookViewId="0">
      <selection activeCell="R21" sqref="R21"/>
    </sheetView>
  </sheetViews>
  <sheetFormatPr defaultRowHeight="12.75"/>
  <cols>
    <col min="1" max="1" width="6.42578125" bestFit="1" customWidth="1"/>
    <col min="2" max="2" width="29.140625" customWidth="1"/>
    <col min="3" max="3" width="1.28515625" customWidth="1"/>
    <col min="4" max="4" width="15.42578125" customWidth="1"/>
    <col min="5" max="5" width="1.28515625" customWidth="1"/>
    <col min="6" max="6" width="16.42578125" customWidth="1"/>
    <col min="7" max="7" width="1.28515625" customWidth="1"/>
    <col min="8" max="8" width="16.28515625" customWidth="1"/>
    <col min="9" max="9" width="1.28515625" customWidth="1"/>
    <col min="10" max="10" width="12.5703125" customWidth="1"/>
    <col min="11" max="11" width="1.28515625" customWidth="1"/>
    <col min="12" max="12" width="15.5703125" bestFit="1" customWidth="1"/>
    <col min="13" max="13" width="1.28515625" customWidth="1"/>
    <col min="14" max="14" width="16.140625" bestFit="1" customWidth="1"/>
    <col min="15" max="15" width="1.28515625" customWidth="1"/>
    <col min="16" max="16" width="15.5703125" bestFit="1" customWidth="1"/>
    <col min="17" max="17" width="1.28515625" customWidth="1"/>
    <col min="18" max="18" width="10.5703125" customWidth="1"/>
    <col min="19" max="19" width="0.28515625" customWidth="1"/>
    <col min="20" max="20" width="14.42578125" bestFit="1" customWidth="1"/>
    <col min="23" max="23" width="15" bestFit="1" customWidth="1"/>
    <col min="24" max="24" width="19.28515625" bestFit="1" customWidth="1"/>
    <col min="27" max="27" width="11.5703125" customWidth="1"/>
  </cols>
  <sheetData>
    <row r="1" spans="1:26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26" ht="21.75" customHeight="1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26" ht="21.75" customHeight="1">
      <c r="A3" s="74" t="s">
        <v>89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26" ht="14.45" customHeight="1"/>
    <row r="5" spans="1:26" ht="20.45" customHeight="1">
      <c r="A5" s="75" t="s">
        <v>62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W5" s="72"/>
      <c r="X5" s="72"/>
      <c r="Y5" s="72"/>
      <c r="Z5" s="72"/>
    </row>
    <row r="6" spans="1:26" ht="24.75" customHeight="1">
      <c r="A6" s="11"/>
      <c r="B6" s="11"/>
      <c r="C6" s="11"/>
      <c r="D6" s="81" t="s">
        <v>91</v>
      </c>
      <c r="E6" s="81"/>
      <c r="F6" s="81"/>
      <c r="G6" s="81"/>
      <c r="H6" s="81"/>
      <c r="I6" s="81"/>
      <c r="J6" s="81"/>
      <c r="K6" s="11"/>
      <c r="L6" s="81" t="s">
        <v>93</v>
      </c>
      <c r="M6" s="81"/>
      <c r="N6" s="81"/>
      <c r="O6" s="81"/>
      <c r="P6" s="81"/>
      <c r="Q6" s="81"/>
      <c r="R6" s="81"/>
      <c r="W6" s="72"/>
      <c r="X6" s="72"/>
      <c r="Y6" s="72"/>
      <c r="Z6" s="72"/>
    </row>
    <row r="7" spans="1:26" ht="24.75" customHeight="1">
      <c r="A7" s="76" t="s">
        <v>17</v>
      </c>
      <c r="B7" s="76"/>
      <c r="C7" s="11"/>
      <c r="D7" s="2" t="s">
        <v>38</v>
      </c>
      <c r="E7" s="12"/>
      <c r="F7" s="2" t="s">
        <v>37</v>
      </c>
      <c r="G7" s="12"/>
      <c r="H7" s="85" t="s">
        <v>14</v>
      </c>
      <c r="I7" s="85"/>
      <c r="J7" s="85"/>
      <c r="K7" s="11"/>
      <c r="L7" s="2" t="s">
        <v>38</v>
      </c>
      <c r="M7" s="12"/>
      <c r="N7" s="30" t="s">
        <v>37</v>
      </c>
      <c r="O7" s="12"/>
      <c r="P7" s="85" t="s">
        <v>14</v>
      </c>
      <c r="Q7" s="85"/>
      <c r="R7" s="85"/>
      <c r="W7" s="72"/>
      <c r="X7" s="72"/>
      <c r="Y7" s="72"/>
      <c r="Z7" s="72"/>
    </row>
    <row r="8" spans="1:26" ht="39" customHeight="1">
      <c r="A8" s="81"/>
      <c r="B8" s="81"/>
      <c r="C8" s="11"/>
      <c r="D8" s="22" t="s">
        <v>61</v>
      </c>
      <c r="E8" s="11"/>
      <c r="F8" s="22" t="s">
        <v>60</v>
      </c>
      <c r="G8" s="11"/>
      <c r="H8" s="3" t="s">
        <v>21</v>
      </c>
      <c r="I8" s="12"/>
      <c r="J8" s="4" t="s">
        <v>28</v>
      </c>
      <c r="K8" s="11"/>
      <c r="L8" s="22" t="s">
        <v>61</v>
      </c>
      <c r="M8" s="11"/>
      <c r="N8" s="22" t="s">
        <v>69</v>
      </c>
      <c r="O8" s="11"/>
      <c r="P8" s="3" t="s">
        <v>21</v>
      </c>
      <c r="Q8" s="12"/>
      <c r="R8" s="4" t="s">
        <v>28</v>
      </c>
      <c r="W8" s="72"/>
      <c r="X8" s="72"/>
      <c r="Y8" s="72"/>
      <c r="Z8" s="72"/>
    </row>
    <row r="9" spans="1:26" ht="24.75" customHeight="1">
      <c r="A9" s="86" t="s">
        <v>77</v>
      </c>
      <c r="B9" s="86"/>
      <c r="C9" s="11"/>
      <c r="D9" s="26">
        <f>'درآمد ناشی از فروش'!I10</f>
        <v>3987934232</v>
      </c>
      <c r="E9" s="11"/>
      <c r="F9" s="27">
        <f>'درآمد ناشی از تغییر قیمت اوراق'!I8</f>
        <v>4437329083</v>
      </c>
      <c r="G9" s="11"/>
      <c r="H9" s="26">
        <f>F9+D9</f>
        <v>8425263315</v>
      </c>
      <c r="I9" s="11"/>
      <c r="J9" s="44">
        <f>(H9/درآمدها!F$11)*100</f>
        <v>15.199621393864515</v>
      </c>
      <c r="K9" s="11"/>
      <c r="L9" s="14">
        <f>'درآمد ناشی از فروش'!Q10</f>
        <v>11620083555</v>
      </c>
      <c r="M9" s="11"/>
      <c r="N9" s="26">
        <f>'درآمد ناشی از تغییر قیمت اوراق'!Q8</f>
        <v>5206796596</v>
      </c>
      <c r="O9" s="11"/>
      <c r="P9" s="14">
        <f>N9+L9</f>
        <v>16826880151</v>
      </c>
      <c r="Q9" s="11"/>
      <c r="R9" s="44">
        <v>58.585494523219637</v>
      </c>
      <c r="T9" s="37"/>
      <c r="U9" s="37"/>
      <c r="W9" s="72"/>
      <c r="X9" s="72"/>
      <c r="Y9" s="72"/>
      <c r="Z9" s="72"/>
    </row>
    <row r="10" spans="1:26" ht="24.75" customHeight="1">
      <c r="A10" s="82" t="s">
        <v>80</v>
      </c>
      <c r="B10" s="82"/>
      <c r="C10" s="11"/>
      <c r="D10" s="17">
        <f>'درآمد ناشی از فروش'!I21</f>
        <v>0</v>
      </c>
      <c r="E10" s="11"/>
      <c r="F10" s="27">
        <v>0</v>
      </c>
      <c r="G10" s="11"/>
      <c r="H10" s="17">
        <f t="shared" ref="H10:H18" si="0">F10+D10</f>
        <v>0</v>
      </c>
      <c r="I10" s="11"/>
      <c r="J10" s="44">
        <f>(H10/درآمدها!F$11)*100</f>
        <v>0</v>
      </c>
      <c r="K10" s="11"/>
      <c r="L10" s="17">
        <f>'درآمد ناشی از فروش'!Q21</f>
        <v>22703346</v>
      </c>
      <c r="M10" s="11"/>
      <c r="N10" s="17">
        <v>0</v>
      </c>
      <c r="O10" s="11"/>
      <c r="P10" s="17">
        <f t="shared" ref="P10:P18" si="1">N10+L10</f>
        <v>22703346</v>
      </c>
      <c r="Q10" s="11"/>
      <c r="R10" s="44">
        <v>7.9045357238294409E-2</v>
      </c>
      <c r="T10" s="37"/>
      <c r="U10" s="37"/>
      <c r="W10" s="72"/>
      <c r="X10" s="73"/>
      <c r="Y10" s="72"/>
      <c r="Z10" s="72"/>
    </row>
    <row r="11" spans="1:26" ht="24.75" customHeight="1">
      <c r="A11" s="82" t="s">
        <v>78</v>
      </c>
      <c r="B11" s="82"/>
      <c r="C11" s="11"/>
      <c r="D11" s="17">
        <f>'درآمد ناشی از فروش'!I13</f>
        <v>1893255729</v>
      </c>
      <c r="E11" s="11"/>
      <c r="F11" s="27">
        <f>'درآمد ناشی از تغییر قیمت اوراق'!I13</f>
        <v>-572582059</v>
      </c>
      <c r="G11" s="11"/>
      <c r="H11" s="17">
        <f t="shared" si="0"/>
        <v>1320673670</v>
      </c>
      <c r="I11" s="11"/>
      <c r="J11" s="44">
        <f>(H11/درآمدها!F$11)*100</f>
        <v>2.3825652704654448</v>
      </c>
      <c r="K11" s="11"/>
      <c r="L11" s="17">
        <f>'درآمد ناشی از فروش'!Q13</f>
        <v>3512782588</v>
      </c>
      <c r="M11" s="11"/>
      <c r="N11" s="17">
        <f>'درآمد ناشی از تغییر قیمت اوراق'!Q13</f>
        <v>216435070</v>
      </c>
      <c r="O11" s="11"/>
      <c r="P11" s="17">
        <f t="shared" si="1"/>
        <v>3729217658</v>
      </c>
      <c r="Q11" s="11"/>
      <c r="R11" s="44">
        <v>12.983872156816254</v>
      </c>
      <c r="T11" s="37"/>
      <c r="U11" s="37"/>
      <c r="W11" s="72"/>
      <c r="X11" s="72"/>
      <c r="Y11" s="72"/>
      <c r="Z11" s="72"/>
    </row>
    <row r="12" spans="1:26" ht="24.75" customHeight="1">
      <c r="A12" s="82" t="s">
        <v>81</v>
      </c>
      <c r="B12" s="82"/>
      <c r="C12" s="11"/>
      <c r="D12" s="27">
        <f>'درآمد ناشی از فروش'!I16</f>
        <v>6422351386</v>
      </c>
      <c r="E12" s="11"/>
      <c r="F12" s="27">
        <f>'درآمد ناشی از تغییر قیمت اوراق'!I10</f>
        <v>2432797310</v>
      </c>
      <c r="G12" s="11"/>
      <c r="H12" s="27">
        <f t="shared" si="0"/>
        <v>8855148696</v>
      </c>
      <c r="I12" s="11"/>
      <c r="J12" s="44">
        <f>(H12/درآمدها!F$11)*100</f>
        <v>15.975157396676934</v>
      </c>
      <c r="K12" s="11"/>
      <c r="L12" s="27">
        <f>'درآمد ناشی از فروش'!Q16</f>
        <v>22908084433</v>
      </c>
      <c r="M12" s="11"/>
      <c r="N12" s="27">
        <f>'درآمد ناشی از تغییر قیمت اوراق'!Q10</f>
        <v>4627917806</v>
      </c>
      <c r="O12" s="11"/>
      <c r="P12" s="27">
        <f t="shared" si="1"/>
        <v>27536002239</v>
      </c>
      <c r="Q12" s="11"/>
      <c r="R12" s="44">
        <v>95.871028609449453</v>
      </c>
      <c r="T12" s="37"/>
      <c r="U12" s="37"/>
      <c r="W12" s="72"/>
      <c r="X12" s="72"/>
      <c r="Y12" s="72"/>
      <c r="Z12" s="72"/>
    </row>
    <row r="13" spans="1:26" ht="24.75" customHeight="1">
      <c r="A13" s="82" t="s">
        <v>75</v>
      </c>
      <c r="B13" s="82"/>
      <c r="C13" s="11"/>
      <c r="D13" s="17">
        <f>'درآمد ناشی از فروش'!I17</f>
        <v>5559765775</v>
      </c>
      <c r="E13" s="11"/>
      <c r="F13" s="27">
        <f>'درآمد ناشی از تغییر قیمت اوراق'!I15</f>
        <v>356986413</v>
      </c>
      <c r="G13" s="11"/>
      <c r="H13" s="17">
        <f t="shared" si="0"/>
        <v>5916752188</v>
      </c>
      <c r="I13" s="11"/>
      <c r="J13" s="44">
        <f>(H13/درآمدها!F$11)*100</f>
        <v>10.674134418897919</v>
      </c>
      <c r="K13" s="11"/>
      <c r="L13" s="17">
        <f>'درآمد ناشی از فروش'!Q17</f>
        <v>16950994319</v>
      </c>
      <c r="M13" s="11"/>
      <c r="N13" s="17">
        <f>'درآمد ناشی از تغییر قیمت اوراق'!Q15</f>
        <v>665521356</v>
      </c>
      <c r="O13" s="11"/>
      <c r="P13" s="17">
        <f t="shared" si="1"/>
        <v>17616515675</v>
      </c>
      <c r="Q13" s="11"/>
      <c r="R13" s="44">
        <v>61.334737832229145</v>
      </c>
      <c r="T13" s="37"/>
      <c r="U13" s="37"/>
      <c r="W13" s="72"/>
      <c r="X13" s="72"/>
      <c r="Y13" s="72"/>
      <c r="Z13" s="72"/>
    </row>
    <row r="14" spans="1:26" ht="24.75" customHeight="1">
      <c r="A14" s="82" t="s">
        <v>82</v>
      </c>
      <c r="B14" s="82"/>
      <c r="C14" s="11"/>
      <c r="D14" s="27">
        <f>'درآمد ناشی از فروش'!I18</f>
        <v>20391016152</v>
      </c>
      <c r="E14" s="11"/>
      <c r="F14" s="27">
        <f>'درآمد ناشی از تغییر قیمت اوراق'!I9</f>
        <v>9860818997</v>
      </c>
      <c r="G14" s="11"/>
      <c r="H14" s="27">
        <f t="shared" si="0"/>
        <v>30251835149</v>
      </c>
      <c r="I14" s="11"/>
      <c r="J14" s="44">
        <f>(H14/درآمدها!F$11)*100</f>
        <v>54.575913362347293</v>
      </c>
      <c r="K14" s="11"/>
      <c r="L14" s="17">
        <f>'درآمد ناشی از فروش'!Q18</f>
        <v>37661261118</v>
      </c>
      <c r="M14" s="11"/>
      <c r="N14" s="27">
        <f>'درآمد ناشی از تغییر قیمت اوراق'!Q9</f>
        <v>10171840507</v>
      </c>
      <c r="O14" s="11"/>
      <c r="P14" s="17">
        <f t="shared" si="1"/>
        <v>47833101625</v>
      </c>
      <c r="Q14" s="11"/>
      <c r="R14" s="44">
        <v>166.53865054797498</v>
      </c>
      <c r="T14" s="37"/>
      <c r="U14" s="37"/>
    </row>
    <row r="15" spans="1:26" ht="24.75" customHeight="1">
      <c r="A15" s="82" t="s">
        <v>76</v>
      </c>
      <c r="B15" s="82"/>
      <c r="C15" s="11"/>
      <c r="D15" s="17">
        <f>'درآمد ناشی از فروش'!I19</f>
        <v>0</v>
      </c>
      <c r="E15" s="11"/>
      <c r="F15" s="17">
        <v>0</v>
      </c>
      <c r="G15" s="11"/>
      <c r="H15" s="17">
        <f t="shared" si="0"/>
        <v>0</v>
      </c>
      <c r="I15" s="11"/>
      <c r="J15" s="44">
        <f>(H15/درآمدها!F$11)*100</f>
        <v>0</v>
      </c>
      <c r="K15" s="11"/>
      <c r="L15" s="17">
        <f>'درآمد ناشی از فروش'!Q19</f>
        <v>41952273</v>
      </c>
      <c r="M15" s="11"/>
      <c r="N15" s="17">
        <v>0</v>
      </c>
      <c r="O15" s="11"/>
      <c r="P15" s="17">
        <f t="shared" si="1"/>
        <v>41952273</v>
      </c>
      <c r="Q15" s="11"/>
      <c r="R15" s="44">
        <v>0.14606359812529188</v>
      </c>
      <c r="T15" s="37"/>
      <c r="U15" s="37"/>
    </row>
    <row r="16" spans="1:26" ht="24" customHeight="1">
      <c r="A16" s="82" t="s">
        <v>79</v>
      </c>
      <c r="B16" s="82"/>
      <c r="C16" s="11"/>
      <c r="D16" s="17">
        <f>'درآمد ناشی از فروش'!I15</f>
        <v>1072572935</v>
      </c>
      <c r="E16" s="11"/>
      <c r="F16" s="27">
        <v>0</v>
      </c>
      <c r="G16" s="11"/>
      <c r="H16" s="27">
        <f t="shared" si="0"/>
        <v>1072572935</v>
      </c>
      <c r="I16" s="11"/>
      <c r="J16" s="44">
        <f>(H16/درآمدها!F$11)*100</f>
        <v>1.9349784000556254</v>
      </c>
      <c r="K16" s="11"/>
      <c r="L16" s="17">
        <f>'درآمد ناشی از فروش'!Q15</f>
        <v>1770993700</v>
      </c>
      <c r="M16" s="11"/>
      <c r="N16" s="17">
        <v>0</v>
      </c>
      <c r="O16" s="11"/>
      <c r="P16" s="17">
        <f t="shared" si="1"/>
        <v>1770993700</v>
      </c>
      <c r="Q16" s="11"/>
      <c r="R16" s="44">
        <v>6.1659999227985516</v>
      </c>
      <c r="T16" s="37"/>
      <c r="U16" s="37"/>
    </row>
    <row r="17" spans="1:21" ht="24" customHeight="1">
      <c r="A17" s="82" t="s">
        <v>99</v>
      </c>
      <c r="B17" s="82"/>
      <c r="C17" s="11"/>
      <c r="D17" s="17">
        <f>'درآمد ناشی از فروش'!I8</f>
        <v>241576195</v>
      </c>
      <c r="E17" s="11"/>
      <c r="F17" s="27">
        <f>'درآمد ناشی از تغییر قیمت اوراق'!I17</f>
        <v>320648451</v>
      </c>
      <c r="G17" s="11"/>
      <c r="H17" s="27">
        <f t="shared" si="0"/>
        <v>562224646</v>
      </c>
      <c r="I17" s="11"/>
      <c r="J17" s="44">
        <f>(H17/درآمدها!F$11)*100</f>
        <v>1.01428304825622</v>
      </c>
      <c r="K17" s="11"/>
      <c r="L17" s="17">
        <f>'درآمد ناشی از فروش'!Q8</f>
        <v>241576195</v>
      </c>
      <c r="M17" s="11"/>
      <c r="N17" s="17">
        <f>'درآمد ناشی از تغییر قیمت اوراق'!Q17</f>
        <v>320648451</v>
      </c>
      <c r="O17" s="11"/>
      <c r="P17" s="17">
        <f t="shared" si="1"/>
        <v>562224646</v>
      </c>
      <c r="Q17" s="11"/>
      <c r="R17" s="44">
        <v>1.957475695047048</v>
      </c>
      <c r="T17" s="37"/>
      <c r="U17" s="37"/>
    </row>
    <row r="18" spans="1:21" ht="24" customHeight="1">
      <c r="A18" s="82" t="s">
        <v>97</v>
      </c>
      <c r="B18" s="82"/>
      <c r="C18" s="11"/>
      <c r="D18" s="17">
        <f>'درآمد ناشی از فروش'!I9</f>
        <v>151729604</v>
      </c>
      <c r="E18" s="11"/>
      <c r="F18" s="27">
        <f>'درآمد ناشی از تغییر قیمت اوراق'!I12</f>
        <v>438288964</v>
      </c>
      <c r="G18" s="11"/>
      <c r="H18" s="27">
        <f t="shared" si="0"/>
        <v>590018568</v>
      </c>
      <c r="I18" s="11"/>
      <c r="J18" s="44">
        <f>(H18/درآمدها!F$11)*100</f>
        <v>1.0644247560766122</v>
      </c>
      <c r="K18" s="11"/>
      <c r="L18" s="17">
        <f>'درآمد ناشی از فروش'!Q9</f>
        <v>151729604</v>
      </c>
      <c r="M18" s="11"/>
      <c r="N18" s="17">
        <f>'درآمد ناشی از تغییر قیمت اوراق'!Q12</f>
        <v>438288964</v>
      </c>
      <c r="O18" s="11"/>
      <c r="P18" s="17">
        <f t="shared" si="1"/>
        <v>590018568</v>
      </c>
      <c r="Q18" s="11"/>
      <c r="R18" s="44">
        <v>2.0542447128624524</v>
      </c>
      <c r="T18" s="37"/>
      <c r="U18" s="37"/>
    </row>
    <row r="19" spans="1:21" ht="24" customHeight="1">
      <c r="A19" s="82" t="s">
        <v>86</v>
      </c>
      <c r="B19" s="82"/>
      <c r="C19" s="11"/>
      <c r="D19" s="17">
        <f>'درآمد ناشی از فروش'!I20</f>
        <v>0</v>
      </c>
      <c r="E19" s="11"/>
      <c r="F19" s="27">
        <v>0</v>
      </c>
      <c r="G19" s="11"/>
      <c r="H19" s="27">
        <f>D19+F19</f>
        <v>0</v>
      </c>
      <c r="I19" s="11"/>
      <c r="J19" s="44">
        <f>(H19/درآمدها!F$11)*100</f>
        <v>0</v>
      </c>
      <c r="K19" s="11"/>
      <c r="L19" s="17">
        <f>'درآمد ناشی از فروش'!Q20</f>
        <v>115003710</v>
      </c>
      <c r="M19" s="11"/>
      <c r="N19" s="17">
        <v>0</v>
      </c>
      <c r="O19" s="11"/>
      <c r="P19" s="17">
        <f>L19+N19</f>
        <v>115003710</v>
      </c>
      <c r="Q19" s="11"/>
      <c r="R19" s="44">
        <v>0.40040394665522916</v>
      </c>
      <c r="T19" s="37"/>
      <c r="U19" s="37"/>
    </row>
    <row r="20" spans="1:21" ht="24" customHeight="1">
      <c r="A20" s="82" t="s">
        <v>88</v>
      </c>
      <c r="B20" s="82"/>
      <c r="C20" s="11"/>
      <c r="D20" s="17">
        <f>'درآمد ناشی از فروش'!I12</f>
        <v>44458163</v>
      </c>
      <c r="E20" s="11"/>
      <c r="F20" s="27">
        <v>0</v>
      </c>
      <c r="G20" s="11"/>
      <c r="H20" s="27">
        <f>D20+F20</f>
        <v>44458163</v>
      </c>
      <c r="I20" s="11"/>
      <c r="J20" s="44">
        <f>(H20/درآمدها!F$11)*100</f>
        <v>8.0204881462119126E-2</v>
      </c>
      <c r="K20" s="11"/>
      <c r="L20" s="17">
        <f>'درآمد ناشی از فروش'!Q12</f>
        <v>44458163</v>
      </c>
      <c r="M20" s="11"/>
      <c r="N20" s="27">
        <v>0</v>
      </c>
      <c r="O20" s="11"/>
      <c r="P20" s="27">
        <f>L20+N20</f>
        <v>44458163</v>
      </c>
      <c r="Q20" s="11"/>
      <c r="R20" s="44">
        <v>0.15478825792873538</v>
      </c>
      <c r="T20" s="37"/>
      <c r="U20" s="37"/>
    </row>
    <row r="21" spans="1:21" ht="24.75" customHeight="1" thickBot="1">
      <c r="A21" s="76" t="s">
        <v>14</v>
      </c>
      <c r="B21" s="76"/>
      <c r="C21" s="11"/>
      <c r="D21" s="28">
        <f>SUM(D9:D20)</f>
        <v>39764660171</v>
      </c>
      <c r="E21" s="11"/>
      <c r="F21" s="28">
        <f>SUM(F9:F20)</f>
        <v>17274287159</v>
      </c>
      <c r="G21" s="27"/>
      <c r="H21" s="28">
        <f>SUM(H9:H20)</f>
        <v>57038947330</v>
      </c>
      <c r="I21" s="11"/>
      <c r="J21" s="46">
        <f>SUM(J9:J20)</f>
        <v>102.9012829281027</v>
      </c>
      <c r="K21" s="11"/>
      <c r="L21" s="20">
        <f>SUM(L9:L20)</f>
        <v>95041623004</v>
      </c>
      <c r="M21" s="11"/>
      <c r="N21" s="28">
        <f>SUM(N9:N20)</f>
        <v>21647448750</v>
      </c>
      <c r="O21" s="11"/>
      <c r="P21" s="20">
        <f>SUM(P9:P20)</f>
        <v>116689071754</v>
      </c>
      <c r="Q21" s="11"/>
      <c r="R21" s="46">
        <f>SUM(R9:R20)</f>
        <v>406.27180516034502</v>
      </c>
      <c r="T21" s="37"/>
      <c r="U21" s="37"/>
    </row>
    <row r="22" spans="1:21" ht="13.5" thickTop="1">
      <c r="F22" s="25"/>
      <c r="L22" s="24"/>
      <c r="N22" s="25"/>
      <c r="U22" s="24"/>
    </row>
    <row r="23" spans="1:21">
      <c r="D23" s="25"/>
      <c r="L23" s="24"/>
    </row>
    <row r="24" spans="1:21">
      <c r="D24" s="25"/>
      <c r="F24" s="25"/>
      <c r="L24" s="24"/>
      <c r="N24" s="25"/>
    </row>
    <row r="25" spans="1:21">
      <c r="F25" s="25"/>
      <c r="L25" s="24"/>
      <c r="N25" s="25"/>
    </row>
    <row r="26" spans="1:21">
      <c r="F26" s="25"/>
      <c r="L26" s="24"/>
    </row>
    <row r="27" spans="1:21">
      <c r="D27" s="25"/>
    </row>
    <row r="28" spans="1:21">
      <c r="D28" s="25"/>
    </row>
  </sheetData>
  <mergeCells count="22">
    <mergeCell ref="A16:B16"/>
    <mergeCell ref="A21:B21"/>
    <mergeCell ref="A15:B15"/>
    <mergeCell ref="A11:B11"/>
    <mergeCell ref="A12:B12"/>
    <mergeCell ref="A13:B13"/>
    <mergeCell ref="A14:B14"/>
    <mergeCell ref="A19:B19"/>
    <mergeCell ref="A20:B20"/>
    <mergeCell ref="A17:B17"/>
    <mergeCell ref="A18:B18"/>
    <mergeCell ref="A10:B10"/>
    <mergeCell ref="A1:R1"/>
    <mergeCell ref="A2:R2"/>
    <mergeCell ref="A3:R3"/>
    <mergeCell ref="A5:R5"/>
    <mergeCell ref="A7:B8"/>
    <mergeCell ref="H7:J7"/>
    <mergeCell ref="P7:R7"/>
    <mergeCell ref="A9:B9"/>
    <mergeCell ref="D6:J6"/>
    <mergeCell ref="L6:R6"/>
  </mergeCells>
  <pageMargins left="0.39" right="0.39" top="0.39" bottom="0.39" header="0" footer="0"/>
  <pageSetup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M21"/>
  <sheetViews>
    <sheetView rightToLeft="1" view="pageBreakPreview" zoomScaleNormal="100" zoomScaleSheetLayoutView="100" workbookViewId="0">
      <selection activeCell="G15" sqref="G15"/>
    </sheetView>
  </sheetViews>
  <sheetFormatPr defaultRowHeight="12.75"/>
  <cols>
    <col min="1" max="1" width="34.140625" bestFit="1" customWidth="1"/>
    <col min="2" max="2" width="1.28515625" customWidth="1"/>
    <col min="3" max="3" width="19.42578125" customWidth="1"/>
    <col min="4" max="4" width="1.28515625" customWidth="1"/>
    <col min="5" max="5" width="16.5703125" customWidth="1"/>
    <col min="6" max="6" width="1.28515625" customWidth="1"/>
    <col min="7" max="7" width="19.42578125" customWidth="1"/>
    <col min="8" max="8" width="1.28515625" customWidth="1"/>
    <col min="9" max="9" width="15.5703125" customWidth="1"/>
    <col min="10" max="10" width="0.28515625" customWidth="1"/>
    <col min="26" max="26" width="11.5703125" customWidth="1"/>
  </cols>
  <sheetData>
    <row r="1" spans="1:13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13" ht="21.75" customHeight="1">
      <c r="A2" s="74" t="s">
        <v>25</v>
      </c>
      <c r="B2" s="74"/>
      <c r="C2" s="74"/>
      <c r="D2" s="74"/>
      <c r="E2" s="74"/>
      <c r="F2" s="74"/>
      <c r="G2" s="74"/>
      <c r="H2" s="74"/>
      <c r="I2" s="74"/>
    </row>
    <row r="3" spans="1:13" ht="21.75" customHeight="1">
      <c r="A3" s="74" t="s">
        <v>89</v>
      </c>
      <c r="B3" s="74"/>
      <c r="C3" s="74"/>
      <c r="D3" s="74"/>
      <c r="E3" s="74"/>
      <c r="F3" s="74"/>
      <c r="G3" s="74"/>
      <c r="H3" s="74"/>
      <c r="I3" s="74"/>
    </row>
    <row r="4" spans="1:13" ht="14.45" customHeight="1"/>
    <row r="5" spans="1:13" ht="32.25" customHeight="1">
      <c r="A5" s="75" t="s">
        <v>64</v>
      </c>
      <c r="B5" s="75"/>
      <c r="C5" s="75"/>
      <c r="D5" s="75"/>
      <c r="E5" s="75"/>
      <c r="F5" s="75"/>
      <c r="G5" s="75"/>
      <c r="H5" s="75"/>
      <c r="I5" s="75"/>
    </row>
    <row r="6" spans="1:13" ht="24.75" customHeight="1">
      <c r="A6" s="11"/>
      <c r="B6" s="11"/>
      <c r="C6" s="81" t="s">
        <v>91</v>
      </c>
      <c r="D6" s="81"/>
      <c r="E6" s="81"/>
      <c r="F6" s="11"/>
      <c r="G6" s="81" t="s">
        <v>94</v>
      </c>
      <c r="H6" s="81"/>
      <c r="I6" s="81"/>
    </row>
    <row r="7" spans="1:13" ht="40.5" customHeight="1">
      <c r="A7" s="2" t="s">
        <v>39</v>
      </c>
      <c r="B7" s="11"/>
      <c r="C7" s="4" t="s">
        <v>40</v>
      </c>
      <c r="D7" s="12"/>
      <c r="E7" s="4" t="s">
        <v>41</v>
      </c>
      <c r="F7" s="11"/>
      <c r="G7" s="4" t="s">
        <v>40</v>
      </c>
      <c r="H7" s="12"/>
      <c r="I7" s="4" t="s">
        <v>41</v>
      </c>
    </row>
    <row r="8" spans="1:13" ht="24.75" customHeight="1">
      <c r="A8" s="13" t="s">
        <v>54</v>
      </c>
      <c r="B8" s="11"/>
      <c r="C8" s="14">
        <v>67336</v>
      </c>
      <c r="D8" s="11"/>
      <c r="E8" s="15" t="s">
        <v>63</v>
      </c>
      <c r="F8" s="11"/>
      <c r="G8" s="14">
        <v>46156996</v>
      </c>
      <c r="H8" s="11"/>
      <c r="I8" s="15" t="s">
        <v>63</v>
      </c>
      <c r="L8" s="24"/>
      <c r="M8" s="24"/>
    </row>
    <row r="9" spans="1:13" ht="24.75" customHeight="1">
      <c r="A9" s="16" t="s">
        <v>98</v>
      </c>
      <c r="B9" s="11"/>
      <c r="C9" s="17">
        <v>0</v>
      </c>
      <c r="D9" s="11"/>
      <c r="E9" s="18" t="s">
        <v>63</v>
      </c>
      <c r="F9" s="11"/>
      <c r="G9" s="17">
        <v>0</v>
      </c>
      <c r="H9" s="11"/>
      <c r="I9" s="18" t="s">
        <v>63</v>
      </c>
      <c r="L9" s="24"/>
      <c r="M9" s="24"/>
    </row>
    <row r="10" spans="1:13" ht="24.75" customHeight="1">
      <c r="A10" s="16" t="s">
        <v>55</v>
      </c>
      <c r="B10" s="11"/>
      <c r="C10" s="17">
        <v>116336</v>
      </c>
      <c r="D10" s="11"/>
      <c r="E10" s="18" t="s">
        <v>63</v>
      </c>
      <c r="F10" s="11"/>
      <c r="G10" s="17">
        <v>472049</v>
      </c>
      <c r="H10" s="11"/>
      <c r="I10" s="18" t="s">
        <v>63</v>
      </c>
      <c r="L10" s="24"/>
      <c r="M10" s="24"/>
    </row>
    <row r="11" spans="1:13" ht="24.75" customHeight="1">
      <c r="A11" s="16" t="s">
        <v>56</v>
      </c>
      <c r="B11" s="11"/>
      <c r="C11" s="17">
        <v>35122</v>
      </c>
      <c r="D11" s="11"/>
      <c r="E11" s="18" t="s">
        <v>63</v>
      </c>
      <c r="F11" s="11"/>
      <c r="G11" s="17">
        <v>108885</v>
      </c>
      <c r="H11" s="11"/>
      <c r="I11" s="18" t="s">
        <v>63</v>
      </c>
      <c r="L11" s="24"/>
      <c r="M11" s="24"/>
    </row>
    <row r="12" spans="1:13" ht="24.75" customHeight="1">
      <c r="A12" s="16" t="s">
        <v>54</v>
      </c>
      <c r="B12" s="11"/>
      <c r="C12" s="17">
        <v>433680798</v>
      </c>
      <c r="D12" s="11"/>
      <c r="E12" s="18" t="s">
        <v>63</v>
      </c>
      <c r="F12" s="11"/>
      <c r="G12" s="17">
        <v>1401119118</v>
      </c>
      <c r="H12" s="11"/>
      <c r="I12" s="18" t="s">
        <v>63</v>
      </c>
      <c r="L12" s="24"/>
      <c r="M12" s="24"/>
    </row>
    <row r="13" spans="1:13" ht="24.75" customHeight="1">
      <c r="A13" s="16" t="s">
        <v>98</v>
      </c>
      <c r="B13" s="11"/>
      <c r="C13" s="17">
        <v>508493134</v>
      </c>
      <c r="D13" s="11"/>
      <c r="E13" s="18" t="s">
        <v>63</v>
      </c>
      <c r="F13" s="11"/>
      <c r="G13" s="17">
        <v>508493134</v>
      </c>
      <c r="H13" s="11"/>
      <c r="I13" s="18" t="s">
        <v>63</v>
      </c>
      <c r="L13" s="24"/>
      <c r="M13" s="24"/>
    </row>
    <row r="14" spans="1:13" ht="24.75" customHeight="1">
      <c r="A14" s="16" t="s">
        <v>24</v>
      </c>
      <c r="B14" s="11"/>
      <c r="C14" s="17">
        <v>36609</v>
      </c>
      <c r="D14" s="11"/>
      <c r="E14" s="18" t="s">
        <v>63</v>
      </c>
      <c r="F14" s="11"/>
      <c r="G14" s="17">
        <v>73625</v>
      </c>
      <c r="H14" s="11"/>
      <c r="I14" s="18" t="s">
        <v>63</v>
      </c>
      <c r="L14" s="24"/>
      <c r="M14" s="24"/>
    </row>
    <row r="15" spans="1:13" ht="24.75" customHeight="1" thickBot="1">
      <c r="A15" s="9" t="s">
        <v>14</v>
      </c>
      <c r="B15" s="11"/>
      <c r="C15" s="20">
        <f>SUM(C8:C14)</f>
        <v>942429335</v>
      </c>
      <c r="D15" s="11"/>
      <c r="E15" s="20" t="s">
        <v>63</v>
      </c>
      <c r="F15" s="11"/>
      <c r="G15" s="20">
        <f>SUM(G8:G14)</f>
        <v>1956423807</v>
      </c>
      <c r="H15" s="11"/>
      <c r="I15" s="20" t="s">
        <v>63</v>
      </c>
      <c r="L15" s="24"/>
      <c r="M15" s="24"/>
    </row>
    <row r="16" spans="1:13" ht="13.5" thickTop="1"/>
    <row r="18" spans="3:7">
      <c r="G18" s="31"/>
    </row>
    <row r="19" spans="3:7">
      <c r="C19" s="24"/>
      <c r="G19" s="31"/>
    </row>
    <row r="20" spans="3:7">
      <c r="G20" s="24"/>
    </row>
    <row r="21" spans="3:7">
      <c r="G21" s="24"/>
    </row>
  </sheetData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  <pageSetUpPr fitToPage="1"/>
  </sheetPr>
  <dimension ref="A1:F17"/>
  <sheetViews>
    <sheetView rightToLeft="1" view="pageBreakPreview" zoomScaleNormal="100" zoomScaleSheetLayoutView="100" workbookViewId="0">
      <selection activeCell="F11" sqref="F1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27" max="27" width="11.5703125" customWidth="1"/>
  </cols>
  <sheetData>
    <row r="1" spans="1:6" ht="29.1" customHeight="1">
      <c r="A1" s="74" t="s">
        <v>0</v>
      </c>
      <c r="B1" s="74"/>
      <c r="C1" s="74"/>
      <c r="D1" s="74"/>
      <c r="E1" s="74"/>
      <c r="F1" s="74"/>
    </row>
    <row r="2" spans="1:6" ht="21.75" customHeight="1">
      <c r="A2" s="74" t="s">
        <v>25</v>
      </c>
      <c r="B2" s="74"/>
      <c r="C2" s="74"/>
      <c r="D2" s="74"/>
      <c r="E2" s="74"/>
      <c r="F2" s="74"/>
    </row>
    <row r="3" spans="1:6" ht="21.75" customHeight="1">
      <c r="A3" s="74" t="s">
        <v>89</v>
      </c>
      <c r="B3" s="74"/>
      <c r="C3" s="74"/>
      <c r="D3" s="74"/>
      <c r="E3" s="74"/>
      <c r="F3" s="74"/>
    </row>
    <row r="4" spans="1:6" ht="14.45" customHeight="1"/>
    <row r="5" spans="1:6" ht="29.1" customHeight="1">
      <c r="A5" s="75" t="s">
        <v>65</v>
      </c>
      <c r="B5" s="75"/>
      <c r="C5" s="75"/>
      <c r="D5" s="75"/>
      <c r="E5" s="75"/>
      <c r="F5" s="75"/>
    </row>
    <row r="6" spans="1:6" ht="24.75" customHeight="1">
      <c r="D6" s="22" t="s">
        <v>91</v>
      </c>
      <c r="F6" s="22" t="s">
        <v>90</v>
      </c>
    </row>
    <row r="7" spans="1:6" ht="24.75" customHeight="1">
      <c r="A7" s="77" t="s">
        <v>34</v>
      </c>
      <c r="B7" s="77"/>
      <c r="D7" s="3" t="s">
        <v>21</v>
      </c>
      <c r="F7" s="3" t="s">
        <v>21</v>
      </c>
    </row>
    <row r="8" spans="1:6" ht="24.75" customHeight="1">
      <c r="A8" s="86" t="s">
        <v>34</v>
      </c>
      <c r="B8" s="86"/>
      <c r="D8" s="14">
        <v>0</v>
      </c>
      <c r="E8" s="11"/>
      <c r="F8" s="14">
        <v>0</v>
      </c>
    </row>
    <row r="9" spans="1:6" ht="24.75" customHeight="1">
      <c r="A9" s="82" t="s">
        <v>42</v>
      </c>
      <c r="B9" s="82"/>
      <c r="D9" s="17">
        <v>0</v>
      </c>
      <c r="E9" s="11"/>
      <c r="F9" s="17">
        <v>1026349</v>
      </c>
    </row>
    <row r="10" spans="1:6" ht="24.75" customHeight="1">
      <c r="A10" s="82" t="s">
        <v>43</v>
      </c>
      <c r="B10" s="82"/>
      <c r="D10" s="19">
        <v>0</v>
      </c>
      <c r="E10" s="11"/>
      <c r="F10" s="19">
        <v>0</v>
      </c>
    </row>
    <row r="11" spans="1:6" ht="24.75" customHeight="1">
      <c r="A11" s="76" t="s">
        <v>14</v>
      </c>
      <c r="B11" s="76"/>
      <c r="D11" s="20">
        <f>SUM(D8:D10)</f>
        <v>0</v>
      </c>
      <c r="E11" s="11"/>
      <c r="F11" s="20">
        <f>SUM(F8:F10)</f>
        <v>1026349</v>
      </c>
    </row>
    <row r="15" spans="1:6">
      <c r="F15" s="31"/>
    </row>
    <row r="17" spans="6:6">
      <c r="F17" s="24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جلد</vt:lpstr>
      <vt:lpstr>سهام</vt:lpstr>
      <vt:lpstr>واحدهای صندوق</vt:lpstr>
      <vt:lpstr>سپرده</vt:lpstr>
      <vt:lpstr>درآمدها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جلد!Print_Area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سپرده!Print_Area</vt:lpstr>
      <vt:lpstr>سهام!Print_Area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Ayda Azimi</dc:creator>
  <dc:description/>
  <cp:lastModifiedBy>Ayda Azimi</cp:lastModifiedBy>
  <cp:lastPrinted>2025-09-30T08:37:19Z</cp:lastPrinted>
  <dcterms:created xsi:type="dcterms:W3CDTF">2025-07-23T11:35:20Z</dcterms:created>
  <dcterms:modified xsi:type="dcterms:W3CDTF">2025-12-24T10:43:50Z</dcterms:modified>
</cp:coreProperties>
</file>