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.azimi\Desktop\1404.10.30 پرتفوی نهایی\"/>
    </mc:Choice>
  </mc:AlternateContent>
  <xr:revisionPtr revIDLastSave="0" documentId="13_ncr:1_{6BF157DA-4C2A-4055-81B8-84684DFB42D5}" xr6:coauthVersionLast="47" xr6:coauthVersionMax="47" xr10:uidLastSave="{00000000-0000-0000-0000-000000000000}"/>
  <bookViews>
    <workbookView xWindow="-120" yWindow="-120" windowWidth="29040" windowHeight="15840" tabRatio="857" xr2:uid="{00000000-000D-0000-FFFF-FFFF00000000}"/>
  </bookViews>
  <sheets>
    <sheet name="جلد" sheetId="1" r:id="rId1"/>
    <sheet name="سهام" sheetId="2" r:id="rId2"/>
    <sheet name="واحدهای صندوق" sheetId="4" r:id="rId3"/>
    <sheet name="سپرده" sheetId="7" r:id="rId4"/>
    <sheet name="درآمدها" sheetId="8" r:id="rId5"/>
    <sheet name="درآمد سرمایه گذاری در سهام" sheetId="9" r:id="rId6"/>
    <sheet name="درآمد سرمایه گذاری در صندوق" sheetId="10" r:id="rId7"/>
    <sheet name="درآمد سپرده بانکی" sheetId="13" r:id="rId8"/>
    <sheet name="سایر درآمدها" sheetId="14" r:id="rId9"/>
    <sheet name="سود سپرده بانکی" sheetId="18" r:id="rId10"/>
    <sheet name="درآمد ناشی از فروش" sheetId="19" r:id="rId11"/>
    <sheet name="درآمد ناشی از تغییر قیمت اوراق" sheetId="21" r:id="rId12"/>
  </sheets>
  <definedNames>
    <definedName name="_xlnm.Print_Area" localSheetId="0">جلد!$A$1:$C$25</definedName>
    <definedName name="_xlnm.Print_Area" localSheetId="7">'درآمد سپرده بانکی'!$A$1:$J$16</definedName>
    <definedName name="_xlnm.Print_Area" localSheetId="5">'درآمد سرمایه گذاری در سهام'!$A$1:$Q$14</definedName>
    <definedName name="_xlnm.Print_Area" localSheetId="6">'درآمد سرمایه گذاری در صندوق'!$A$1:$S$24</definedName>
    <definedName name="_xlnm.Print_Area" localSheetId="11">'درآمد ناشی از تغییر قیمت اوراق'!$A$1:$R$21</definedName>
    <definedName name="_xlnm.Print_Area" localSheetId="10">'درآمد ناشی از فروش'!$A$1:$Q$25</definedName>
    <definedName name="_xlnm.Print_Area" localSheetId="4">درآمدها!$A$1:$H$12</definedName>
    <definedName name="_xlnm.Print_Area" localSheetId="8">'سایر درآمدها'!$A$1:$G$12</definedName>
    <definedName name="_xlnm.Print_Area" localSheetId="3">سپرده!$A$1:$K$15</definedName>
    <definedName name="_xlnm.Print_Area" localSheetId="1">سهام!$A$1:$AB$14</definedName>
    <definedName name="_xlnm.Print_Area" localSheetId="9">'سود سپرده بانکی'!$A$1:$N$16</definedName>
    <definedName name="_xlnm.Print_Area" localSheetId="2">'واحدهای صندوق'!$A$1:$Z$19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23" i="10" l="1"/>
  <c r="J12" i="10"/>
  <c r="J11" i="10"/>
  <c r="J10" i="10"/>
  <c r="J9" i="10"/>
  <c r="J21" i="10"/>
  <c r="J13" i="10"/>
  <c r="J14" i="10"/>
  <c r="J15" i="10"/>
  <c r="J16" i="10"/>
  <c r="J17" i="10"/>
  <c r="J18" i="10"/>
  <c r="J19" i="10"/>
  <c r="J20" i="10"/>
  <c r="Q13" i="9"/>
  <c r="M13" i="9"/>
  <c r="K13" i="9"/>
  <c r="I13" i="9"/>
  <c r="F13" i="9"/>
  <c r="D13" i="9"/>
  <c r="P23" i="10"/>
  <c r="N23" i="10"/>
  <c r="L23" i="10"/>
  <c r="H23" i="10"/>
  <c r="F23" i="10"/>
  <c r="D23" i="10"/>
  <c r="Q24" i="19"/>
  <c r="O24" i="19"/>
  <c r="M24" i="19"/>
  <c r="K24" i="19"/>
  <c r="I24" i="19"/>
  <c r="G24" i="19"/>
  <c r="E24" i="19"/>
  <c r="C24" i="19"/>
  <c r="Q20" i="21"/>
  <c r="O20" i="21"/>
  <c r="M20" i="21"/>
  <c r="K20" i="21"/>
  <c r="I20" i="21"/>
  <c r="G20" i="21"/>
  <c r="E20" i="21"/>
  <c r="C20" i="21"/>
  <c r="C15" i="13"/>
  <c r="G15" i="13"/>
  <c r="K14" i="7"/>
  <c r="C14" i="7"/>
  <c r="I14" i="7"/>
  <c r="G14" i="7"/>
  <c r="E14" i="7"/>
  <c r="X18" i="4"/>
  <c r="V18" i="4"/>
  <c r="R18" i="4"/>
  <c r="P18" i="4"/>
  <c r="N18" i="4"/>
  <c r="L18" i="4"/>
  <c r="J18" i="4"/>
  <c r="H18" i="4"/>
  <c r="F18" i="4"/>
  <c r="D18" i="4"/>
  <c r="AA13" i="2" l="1"/>
  <c r="Y13" i="2"/>
  <c r="W13" i="2"/>
  <c r="S13" i="2"/>
  <c r="Q13" i="2"/>
  <c r="O13" i="2"/>
  <c r="M13" i="2"/>
  <c r="K13" i="2"/>
  <c r="I13" i="2"/>
  <c r="G13" i="2"/>
  <c r="E13" i="2"/>
  <c r="N11" i="10"/>
  <c r="M11" i="9"/>
  <c r="M10" i="9"/>
  <c r="F13" i="10"/>
  <c r="F11" i="9"/>
  <c r="F10" i="9"/>
  <c r="L18" i="10"/>
  <c r="P18" i="10" s="1"/>
  <c r="D12" i="9"/>
  <c r="D19" i="10"/>
  <c r="D11" i="10"/>
  <c r="Q9" i="21"/>
  <c r="N20" i="10" s="1"/>
  <c r="P20" i="10" s="1"/>
  <c r="Q10" i="21"/>
  <c r="N14" i="10" s="1"/>
  <c r="Q11" i="21"/>
  <c r="N12" i="10" s="1"/>
  <c r="Q12" i="21"/>
  <c r="Q13" i="21"/>
  <c r="Q14" i="21"/>
  <c r="M9" i="9" s="1"/>
  <c r="Q15" i="21"/>
  <c r="N13" i="10" s="1"/>
  <c r="Q16" i="21"/>
  <c r="M12" i="9" s="1"/>
  <c r="Q17" i="21"/>
  <c r="N19" i="10" s="1"/>
  <c r="P19" i="10" s="1"/>
  <c r="Q18" i="21"/>
  <c r="I9" i="21"/>
  <c r="F20" i="10" s="1"/>
  <c r="H20" i="10" s="1"/>
  <c r="I10" i="21"/>
  <c r="F14" i="10" s="1"/>
  <c r="I11" i="21"/>
  <c r="F12" i="10" s="1"/>
  <c r="I12" i="21"/>
  <c r="I13" i="21"/>
  <c r="F11" i="10" s="1"/>
  <c r="H11" i="10" s="1"/>
  <c r="I14" i="21"/>
  <c r="F9" i="9" s="1"/>
  <c r="I15" i="21"/>
  <c r="I16" i="21"/>
  <c r="F12" i="9" s="1"/>
  <c r="I17" i="21"/>
  <c r="F19" i="10" s="1"/>
  <c r="H19" i="10" s="1"/>
  <c r="I18" i="21"/>
  <c r="Q16" i="19"/>
  <c r="L19" i="10" s="1"/>
  <c r="Q9" i="19"/>
  <c r="Q10" i="19"/>
  <c r="K12" i="9" s="1"/>
  <c r="Q12" i="9" s="1"/>
  <c r="I16" i="19"/>
  <c r="I17" i="19"/>
  <c r="D13" i="10" s="1"/>
  <c r="I10" i="19"/>
  <c r="I11" i="19"/>
  <c r="D9" i="10" s="1"/>
  <c r="I12" i="19"/>
  <c r="D9" i="9" s="1"/>
  <c r="C15" i="18"/>
  <c r="E15" i="18"/>
  <c r="I15" i="18"/>
  <c r="K15" i="18"/>
  <c r="Z18" i="4"/>
  <c r="F11" i="14"/>
  <c r="I8" i="19"/>
  <c r="D17" i="10" s="1"/>
  <c r="Q20" i="19"/>
  <c r="L15" i="10" s="1"/>
  <c r="P15" i="10" s="1"/>
  <c r="Q21" i="19"/>
  <c r="L21" i="10" s="1"/>
  <c r="P21" i="10" s="1"/>
  <c r="Q22" i="19"/>
  <c r="L10" i="10" s="1"/>
  <c r="P10" i="10" s="1"/>
  <c r="Q13" i="19"/>
  <c r="L11" i="10" s="1"/>
  <c r="I20" i="19"/>
  <c r="D15" i="10" s="1"/>
  <c r="H15" i="10" s="1"/>
  <c r="I21" i="19"/>
  <c r="D21" i="10" s="1"/>
  <c r="H21" i="10" s="1"/>
  <c r="I22" i="19"/>
  <c r="D10" i="10" s="1"/>
  <c r="I13" i="19"/>
  <c r="H13" i="10" l="1"/>
  <c r="P11" i="10"/>
  <c r="I12" i="9"/>
  <c r="I11" i="9"/>
  <c r="I8" i="21"/>
  <c r="Q18" i="19"/>
  <c r="L14" i="10" s="1"/>
  <c r="P14" i="10" s="1"/>
  <c r="I18" i="19"/>
  <c r="D14" i="10" s="1"/>
  <c r="H14" i="10" s="1"/>
  <c r="F10" i="8"/>
  <c r="D11" i="14"/>
  <c r="J11" i="8"/>
  <c r="Q8" i="21"/>
  <c r="Q14" i="19"/>
  <c r="K10" i="9" s="1"/>
  <c r="N9" i="10" l="1"/>
  <c r="F9" i="10"/>
  <c r="I14" i="19"/>
  <c r="D10" i="9" s="1"/>
  <c r="M9" i="18"/>
  <c r="M10" i="18"/>
  <c r="M11" i="18"/>
  <c r="M12" i="18"/>
  <c r="M13" i="18"/>
  <c r="M14" i="18"/>
  <c r="M8" i="18"/>
  <c r="G9" i="18"/>
  <c r="G10" i="18"/>
  <c r="G11" i="18"/>
  <c r="G12" i="18"/>
  <c r="G13" i="18"/>
  <c r="G14" i="18"/>
  <c r="G8" i="18"/>
  <c r="G15" i="18" s="1"/>
  <c r="Q11" i="9"/>
  <c r="Q19" i="21"/>
  <c r="N17" i="10" s="1"/>
  <c r="I19" i="21"/>
  <c r="F17" i="10" s="1"/>
  <c r="H17" i="10" s="1"/>
  <c r="Q8" i="19"/>
  <c r="I9" i="19"/>
  <c r="I9" i="9"/>
  <c r="I19" i="19"/>
  <c r="I23" i="19"/>
  <c r="D16" i="10" s="1"/>
  <c r="H16" i="10" s="1"/>
  <c r="I15" i="19"/>
  <c r="D12" i="10" s="1"/>
  <c r="Q11" i="19"/>
  <c r="L9" i="10" s="1"/>
  <c r="Q12" i="19"/>
  <c r="K9" i="9" s="1"/>
  <c r="Q19" i="19"/>
  <c r="L22" i="10" s="1"/>
  <c r="P22" i="10" s="1"/>
  <c r="Q23" i="19"/>
  <c r="L16" i="10" s="1"/>
  <c r="P16" i="10" s="1"/>
  <c r="Q15" i="19"/>
  <c r="L12" i="10" s="1"/>
  <c r="P12" i="10" s="1"/>
  <c r="Q17" i="19"/>
  <c r="L13" i="10" s="1"/>
  <c r="P13" i="10" s="1"/>
  <c r="F9" i="8"/>
  <c r="Q9" i="9" l="1"/>
  <c r="D18" i="10"/>
  <c r="H18" i="10" s="1"/>
  <c r="L17" i="10"/>
  <c r="M15" i="18"/>
  <c r="H12" i="10"/>
  <c r="P17" i="10"/>
  <c r="D22" i="10"/>
  <c r="H22" i="10" s="1"/>
  <c r="Q10" i="9"/>
  <c r="I10" i="9"/>
  <c r="H9" i="10" l="1"/>
  <c r="P9" i="10"/>
  <c r="H13" i="9"/>
  <c r="O13" i="9"/>
  <c r="F7" i="8" l="1"/>
  <c r="H10" i="10" l="1"/>
  <c r="F8" i="8" l="1"/>
  <c r="F11" i="8" s="1"/>
  <c r="J22" i="10" l="1"/>
  <c r="H8" i="8"/>
  <c r="J23" i="10" l="1"/>
  <c r="H10" i="8"/>
  <c r="H9" i="8"/>
  <c r="H7" i="8"/>
  <c r="H11" i="8" l="1"/>
</calcChain>
</file>

<file path=xl/sharedStrings.xml><?xml version="1.0" encoding="utf-8"?>
<sst xmlns="http://schemas.openxmlformats.org/spreadsheetml/2006/main" count="296" uniqueCount="102">
  <si>
    <t>صندوق اختصاصی بازارگردانی سپنتا</t>
  </si>
  <si>
    <t>صورت وضعیت پرتفوی</t>
  </si>
  <si>
    <t>تغییرات طی دوره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</si>
  <si>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</si>
  <si>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</si>
  <si>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</si>
  <si>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</si>
  <si>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</si>
  <si>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</si>
  <si>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</si>
  <si>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</si>
  <si>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</si>
  <si>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بیمه زندگی خاورمیانه</t>
  </si>
  <si>
    <t>بیمه حافظ</t>
  </si>
  <si>
    <t>جمع</t>
  </si>
  <si>
    <t>خرید/صدور طی دوره</t>
  </si>
  <si>
    <t>فروش/ابطال طی دوره</t>
  </si>
  <si>
    <t>صندوق</t>
  </si>
  <si>
    <t>تعداد واحد</t>
  </si>
  <si>
    <t>قیمت ابطال / بازار هر واحد</t>
  </si>
  <si>
    <t>سپرده های بانکی</t>
  </si>
  <si>
    <t>مبلغ</t>
  </si>
  <si>
    <t>افزایش</t>
  </si>
  <si>
    <t>کاهش</t>
  </si>
  <si>
    <t>سپرده کوتاه مدت بانک ملی بورس اوراق بهادار</t>
  </si>
  <si>
    <t>صورت وضعیت درآمدها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</si>
  <si>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</si>
  <si>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</si>
  <si>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</si>
  <si>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</si>
  <si>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</si>
  <si>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درآمد حاصل از سرمایه گذاری در واحدهای صندوق های سرمایه گذاری</t>
  </si>
  <si>
    <t>2-2</t>
  </si>
  <si>
    <t>درآمد حاصل از سرمایه گذاری در سپرده بانکی و گواهی سپرده</t>
  </si>
  <si>
    <t>سایر درآمدها</t>
  </si>
  <si>
    <t>سهام</t>
  </si>
  <si>
    <t>درآمد سود سهام</t>
  </si>
  <si>
    <t>درآمد تغییر ارزش</t>
  </si>
  <si>
    <t>درآمد فروش</t>
  </si>
  <si>
    <t>نام سپرده بانکی</t>
  </si>
  <si>
    <t>سود سپرده بانکی و گواهی سپرده</t>
  </si>
  <si>
    <t>درصد سود به میانگین سپرده</t>
  </si>
  <si>
    <t>معین برای سایر درآمدهای تنزیل سود بانک</t>
  </si>
  <si>
    <t>تعدیل کارمزد کارگزار</t>
  </si>
  <si>
    <t>هزینه تنزیل</t>
  </si>
  <si>
    <t>درآمد سود</t>
  </si>
  <si>
    <t>خالص درآمد</t>
  </si>
  <si>
    <t>خالص بهای فروش</t>
  </si>
  <si>
    <t>ارزش دفتری</t>
  </si>
  <si>
    <t>سود و زیان ناشی از فروش</t>
  </si>
  <si>
    <t>سود و زیان ناشی از تغییر قیمت</t>
  </si>
  <si>
    <t>1- سرمایه گذاری ها</t>
  </si>
  <si>
    <t>1-2-سرمایه‌گذاری در واحدهای صندوق های سرمایه گذاری</t>
  </si>
  <si>
    <t>1-3-سرمایه گذاری در سپرده بانکی</t>
  </si>
  <si>
    <t xml:space="preserve">سپرده بانکی نزد بانک گردشگری  </t>
  </si>
  <si>
    <t>سپرده بانکی نزد بانک خاورمیانه</t>
  </si>
  <si>
    <t>سپرده بانکی نزد بانک شهر</t>
  </si>
  <si>
    <t>مشخصات حساب بانکی</t>
  </si>
  <si>
    <t>2-درآمد حاصل از سرمایه گذاری ها</t>
  </si>
  <si>
    <t>یادداشت 3-3</t>
  </si>
  <si>
    <t>یادداشت 2-3</t>
  </si>
  <si>
    <t>2-2-درآمد حاصل از سرمایه­گذاری در واحدهای صندوق سرمایه گذاری</t>
  </si>
  <si>
    <t>......</t>
  </si>
  <si>
    <t>2-3-درآمد حاصل از سرمایه­گذاری در سپرده بانکی و گواهی سپرده</t>
  </si>
  <si>
    <t>2-4-درآمد حاصل از سرمایه­گذاری در واحدهای صندوق سرمایه گذاری</t>
  </si>
  <si>
    <t>3-1-سود اوراق بهادار با درآمد ثابت و سپرده بانکی</t>
  </si>
  <si>
    <t>3-2-سود(زیان) حاصل از فروش اوراق بهادار</t>
  </si>
  <si>
    <t>3-3-درآمد ناشی از تغییر قیمت اوراق بهادار</t>
  </si>
  <si>
    <t>یادداشت3-3</t>
  </si>
  <si>
    <t>یادداشت 4-3</t>
  </si>
  <si>
    <t>2-1</t>
  </si>
  <si>
    <t>2-3</t>
  </si>
  <si>
    <t>2-4</t>
  </si>
  <si>
    <t>1-1-سرمایه گذاری در سهام و حق تقدم سهام</t>
  </si>
  <si>
    <t>صندوق درآمد ثابت سام</t>
  </si>
  <si>
    <t>صندوق درآمد ثابت اکسیژن</t>
  </si>
  <si>
    <t>صندوق سهامی اکسیژن</t>
  </si>
  <si>
    <t>صندوق درآمد ثابت ماه آفرید سپینود</t>
  </si>
  <si>
    <t>صندوق درآمد ثابت خاتم ایساتیس پویا</t>
  </si>
  <si>
    <t>صندوق درآمد ثابت کیمیا</t>
  </si>
  <si>
    <t>صندوق  سهامی بخشی صنایع سورنا2</t>
  </si>
  <si>
    <t>صندوق سهامی بخشی صنایع سورنا</t>
  </si>
  <si>
    <t xml:space="preserve"> </t>
  </si>
  <si>
    <t>صندوق درآمد ثابت ثبات ویستا</t>
  </si>
  <si>
    <t>صندوق درآمد ثابت رشد پایدار آبان</t>
  </si>
  <si>
    <t>صندوق سهامی بخشی صنایع سورنا2</t>
  </si>
  <si>
    <t>صندوق درآمد ثابت ویستا</t>
  </si>
  <si>
    <t>1404/09/30</t>
  </si>
  <si>
    <t>ح . بیمه حافظ</t>
  </si>
  <si>
    <t>صندوق درآمد ثابت آریا</t>
  </si>
  <si>
    <t>صندوق درآمد ثابت بازده مانا</t>
  </si>
  <si>
    <t xml:space="preserve">سپرده بانکی نزد بانک پاسارگاد  </t>
  </si>
  <si>
    <t xml:space="preserve">صندوق درآمد ثابت آریا </t>
  </si>
  <si>
    <t>برای ماه منتهی به 1404/10/30</t>
  </si>
  <si>
    <t>طی دی ماه</t>
  </si>
  <si>
    <t>از ابتدای سال مالی تا پایان دی ماه</t>
  </si>
  <si>
    <t>1404/10/30</t>
  </si>
  <si>
    <t xml:space="preserve">از ابتدای سال مالی تا پایان دی ماه </t>
  </si>
  <si>
    <t>2-1-درآمد حاصل از سرمایه گذاری در سهام و حق تقدم سهام</t>
  </si>
  <si>
    <t>س. توسعه و عمران استان کرمان</t>
  </si>
  <si>
    <t>صندوق سهامی سهم نگر جام جم</t>
  </si>
  <si>
    <t>صندوق درآمد ثابت کارا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</si>
</sst>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#,##0.0000000000000"/>
    <numFmt numFmtId="165" formatCode="_(* #,##0.0000_);_(* \(#,##0.0000\);_(* &quot;-&quot;??_);_(@_)"/>
    <numFmt numFmtId="166" formatCode="_(* #,##0_);_(* \(#,##0\);_(* &quot;-&quot;??_);_(@_)"/>
  </numFmts>
  <fonts count="14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sz val="8"/>
      <color rgb="FF000000"/>
      <name val="Arial"/>
      <family val="2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sz val="10"/>
      <color rgb="FF8E8E93"/>
      <name val="IRANSans"/>
    </font>
    <font>
      <sz val="10"/>
      <color rgb="FF000000"/>
      <name val="Arial"/>
      <family val="2"/>
    </font>
    <font>
      <sz val="12"/>
      <color theme="1"/>
      <name val="B Nazanin"/>
      <charset val="178"/>
    </font>
    <font>
      <sz val="10"/>
      <color theme="1"/>
      <name val="Arial"/>
      <family val="2"/>
    </font>
    <font>
      <sz val="10"/>
      <color rgb="FF000000"/>
      <name val="Arial"/>
      <family val="2"/>
    </font>
    <font>
      <b/>
      <sz val="10"/>
      <color rgb="FFFFFFFF"/>
      <name val="IRANSans"/>
    </font>
    <font>
      <sz val="10"/>
      <color rgb="FFFF0000"/>
      <name val="Arial"/>
      <family val="2"/>
    </font>
    <font>
      <sz val="11"/>
      <color rgb="FF262626"/>
      <name val="IRANSans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auto="1"/>
      </top>
      <bottom style="double">
        <color rgb="FF000000"/>
      </bottom>
      <diagonal/>
    </border>
    <border>
      <left/>
      <right/>
      <top/>
      <bottom style="double">
        <color rgb="FF000000"/>
      </bottom>
      <diagonal/>
    </border>
  </borders>
  <cellStyleXfs count="3">
    <xf numFmtId="0" fontId="0" fillId="0" borderId="0"/>
    <xf numFmtId="43" fontId="7" fillId="0" borderId="0" applyFont="0" applyFill="0" applyBorder="0" applyAlignment="0" applyProtection="0"/>
    <xf numFmtId="9" fontId="10" fillId="0" borderId="0" applyFont="0" applyFill="0" applyBorder="0" applyAlignment="0" applyProtection="0"/>
  </cellStyleXfs>
  <cellXfs count="110">
    <xf numFmtId="0" fontId="0" fillId="0" borderId="0" xfId="0" applyAlignment="1">
      <alignment horizontal="left"/>
    </xf>
    <xf numFmtId="0" fontId="1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vertical="top"/>
    </xf>
    <xf numFmtId="0" fontId="4" fillId="0" borderId="0" xfId="0" applyFont="1" applyAlignment="1">
      <alignment vertic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4" fillId="0" borderId="0" xfId="0" applyFont="1" applyAlignment="1">
      <alignment horizontal="center" vertical="center"/>
    </xf>
    <xf numFmtId="4" fontId="0" fillId="0" borderId="0" xfId="0" applyNumberFormat="1" applyAlignment="1">
      <alignment horizontal="left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3" fontId="5" fillId="0" borderId="4" xfId="0" applyNumberFormat="1" applyFont="1" applyBorder="1" applyAlignment="1">
      <alignment horizontal="center" vertical="center"/>
    </xf>
    <xf numFmtId="3" fontId="5" fillId="0" borderId="5" xfId="0" applyNumberFormat="1" applyFont="1" applyBorder="1" applyAlignment="1">
      <alignment horizontal="center" vertical="center"/>
    </xf>
    <xf numFmtId="0" fontId="5" fillId="0" borderId="0" xfId="0" applyFont="1" applyAlignment="1">
      <alignment vertical="top"/>
    </xf>
    <xf numFmtId="0" fontId="4" fillId="0" borderId="4" xfId="0" applyFont="1" applyBorder="1" applyAlignment="1">
      <alignment horizontal="center" vertical="center"/>
    </xf>
    <xf numFmtId="2" fontId="0" fillId="0" borderId="0" xfId="0" applyNumberFormat="1" applyAlignment="1">
      <alignment horizontal="left"/>
    </xf>
    <xf numFmtId="3" fontId="0" fillId="0" borderId="0" xfId="0" applyNumberFormat="1" applyAlignment="1">
      <alignment horizontal="left"/>
    </xf>
    <xf numFmtId="38" fontId="0" fillId="0" borderId="0" xfId="0" applyNumberFormat="1" applyAlignment="1">
      <alignment horizontal="left"/>
    </xf>
    <xf numFmtId="38" fontId="5" fillId="0" borderId="2" xfId="0" applyNumberFormat="1" applyFont="1" applyBorder="1" applyAlignment="1">
      <alignment horizontal="center" vertical="center"/>
    </xf>
    <xf numFmtId="38" fontId="5" fillId="0" borderId="0" xfId="0" applyNumberFormat="1" applyFont="1" applyAlignment="1">
      <alignment horizontal="center" vertical="center"/>
    </xf>
    <xf numFmtId="38" fontId="5" fillId="0" borderId="5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3" fontId="6" fillId="0" borderId="0" xfId="0" applyNumberFormat="1" applyFont="1" applyAlignment="1">
      <alignment horizontal="left"/>
    </xf>
    <xf numFmtId="40" fontId="0" fillId="0" borderId="0" xfId="0" applyNumberFormat="1" applyAlignment="1">
      <alignment horizontal="left"/>
    </xf>
    <xf numFmtId="16" fontId="5" fillId="0" borderId="2" xfId="0" applyNumberFormat="1" applyFont="1" applyBorder="1" applyAlignment="1">
      <alignment horizontal="center" vertical="center"/>
    </xf>
    <xf numFmtId="0" fontId="0" fillId="2" borderId="0" xfId="0" applyFill="1" applyAlignment="1">
      <alignment horizontal="left"/>
    </xf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3" fontId="0" fillId="0" borderId="0" xfId="1" applyFont="1" applyAlignment="1">
      <alignment horizontal="left"/>
    </xf>
    <xf numFmtId="164" fontId="0" fillId="0" borderId="0" xfId="0" applyNumberFormat="1" applyAlignment="1">
      <alignment horizontal="left"/>
    </xf>
    <xf numFmtId="0" fontId="9" fillId="0" borderId="0" xfId="0" applyFont="1" applyAlignment="1">
      <alignment horizontal="left"/>
    </xf>
    <xf numFmtId="0" fontId="3" fillId="0" borderId="0" xfId="0" applyFont="1" applyAlignment="1">
      <alignment horizontal="right" vertical="center" readingOrder="2"/>
    </xf>
    <xf numFmtId="0" fontId="1" fillId="0" borderId="0" xfId="0" applyFont="1" applyAlignment="1">
      <alignment vertical="center"/>
    </xf>
    <xf numFmtId="165" fontId="0" fillId="0" borderId="0" xfId="1" applyNumberFormat="1" applyFont="1" applyAlignment="1">
      <alignment horizontal="left"/>
    </xf>
    <xf numFmtId="3" fontId="7" fillId="0" borderId="0" xfId="0" applyNumberFormat="1" applyFont="1" applyAlignment="1">
      <alignment horizontal="left" vertical="center" wrapText="1"/>
    </xf>
    <xf numFmtId="40" fontId="5" fillId="0" borderId="0" xfId="0" applyNumberFormat="1" applyFont="1" applyAlignment="1">
      <alignment horizontal="center" vertical="center"/>
    </xf>
    <xf numFmtId="40" fontId="5" fillId="0" borderId="7" xfId="0" applyNumberFormat="1" applyFont="1" applyBorder="1" applyAlignment="1">
      <alignment horizontal="center" vertical="center"/>
    </xf>
    <xf numFmtId="40" fontId="5" fillId="0" borderId="2" xfId="0" applyNumberFormat="1" applyFont="1" applyBorder="1" applyAlignment="1">
      <alignment horizontal="center" vertical="center"/>
    </xf>
    <xf numFmtId="2" fontId="5" fillId="0" borderId="0" xfId="2" applyNumberFormat="1" applyFont="1" applyFill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3" fontId="11" fillId="0" borderId="0" xfId="0" applyNumberFormat="1" applyFont="1" applyAlignment="1">
      <alignment horizontal="left"/>
    </xf>
    <xf numFmtId="4" fontId="7" fillId="0" borderId="0" xfId="0" applyNumberFormat="1" applyFont="1" applyAlignment="1">
      <alignment horizontal="left" vertical="center" wrapText="1"/>
    </xf>
    <xf numFmtId="166" fontId="0" fillId="0" borderId="0" xfId="1" applyNumberFormat="1" applyFont="1" applyAlignment="1">
      <alignment horizontal="left"/>
    </xf>
    <xf numFmtId="166" fontId="12" fillId="0" borderId="0" xfId="1" applyNumberFormat="1" applyFont="1" applyAlignment="1">
      <alignment horizontal="left"/>
    </xf>
    <xf numFmtId="166" fontId="0" fillId="0" borderId="0" xfId="0" applyNumberFormat="1" applyAlignment="1">
      <alignment horizontal="left"/>
    </xf>
    <xf numFmtId="3" fontId="13" fillId="0" borderId="0" xfId="0" applyNumberFormat="1" applyFont="1" applyAlignment="1">
      <alignment horizontal="left"/>
    </xf>
    <xf numFmtId="3" fontId="5" fillId="0" borderId="2" xfId="0" applyNumberFormat="1" applyFont="1" applyBorder="1" applyAlignment="1">
      <alignment horizontal="center" vertical="top"/>
    </xf>
    <xf numFmtId="3" fontId="5" fillId="0" borderId="0" xfId="0" applyNumberFormat="1" applyFont="1" applyAlignment="1">
      <alignment horizontal="center" vertical="top"/>
    </xf>
    <xf numFmtId="3" fontId="5" fillId="0" borderId="5" xfId="0" applyNumberFormat="1" applyFont="1" applyBorder="1" applyAlignment="1">
      <alignment horizontal="center" vertical="top"/>
    </xf>
    <xf numFmtId="38" fontId="5" fillId="0" borderId="0" xfId="0" applyNumberFormat="1" applyFont="1" applyAlignment="1">
      <alignment horizontal="center" vertical="top"/>
    </xf>
    <xf numFmtId="4" fontId="5" fillId="0" borderId="2" xfId="0" applyNumberFormat="1" applyFont="1" applyBorder="1" applyAlignment="1">
      <alignment horizontal="center" vertical="top"/>
    </xf>
    <xf numFmtId="4" fontId="5" fillId="0" borderId="0" xfId="0" applyNumberFormat="1" applyFont="1" applyAlignment="1">
      <alignment horizontal="center" vertical="top"/>
    </xf>
    <xf numFmtId="38" fontId="5" fillId="0" borderId="5" xfId="0" applyNumberFormat="1" applyFont="1" applyBorder="1" applyAlignment="1">
      <alignment horizontal="center" vertical="top"/>
    </xf>
    <xf numFmtId="4" fontId="5" fillId="0" borderId="7" xfId="0" applyNumberFormat="1" applyFont="1" applyBorder="1" applyAlignment="1">
      <alignment horizontal="center" vertical="top"/>
    </xf>
    <xf numFmtId="3" fontId="5" fillId="0" borderId="2" xfId="0" applyNumberFormat="1" applyFont="1" applyBorder="1" applyAlignment="1">
      <alignment horizontal="center" vertical="center"/>
    </xf>
    <xf numFmtId="38" fontId="5" fillId="0" borderId="4" xfId="0" applyNumberFormat="1" applyFont="1" applyBorder="1" applyAlignment="1">
      <alignment horizontal="center" vertical="center"/>
    </xf>
    <xf numFmtId="4" fontId="5" fillId="0" borderId="2" xfId="0" applyNumberFormat="1" applyFont="1" applyBorder="1" applyAlignment="1">
      <alignment horizontal="center" vertical="center"/>
    </xf>
    <xf numFmtId="4" fontId="5" fillId="0" borderId="0" xfId="0" applyNumberFormat="1" applyFont="1" applyAlignment="1">
      <alignment horizontal="center" vertical="center"/>
    </xf>
    <xf numFmtId="4" fontId="5" fillId="0" borderId="4" xfId="0" applyNumberFormat="1" applyFont="1" applyBorder="1" applyAlignment="1">
      <alignment horizontal="center" vertical="center"/>
    </xf>
    <xf numFmtId="4" fontId="5" fillId="0" borderId="5" xfId="0" applyNumberFormat="1" applyFont="1" applyBorder="1" applyAlignment="1">
      <alignment horizontal="center" vertical="center"/>
    </xf>
    <xf numFmtId="3" fontId="8" fillId="0" borderId="0" xfId="0" applyNumberFormat="1" applyFont="1" applyAlignment="1">
      <alignment horizontal="center" vertical="center"/>
    </xf>
    <xf numFmtId="3" fontId="8" fillId="0" borderId="8" xfId="0" applyNumberFormat="1" applyFont="1" applyBorder="1" applyAlignment="1">
      <alignment horizontal="center" vertical="center"/>
    </xf>
    <xf numFmtId="3" fontId="5" fillId="0" borderId="8" xfId="0" applyNumberFormat="1" applyFont="1" applyBorder="1" applyAlignment="1">
      <alignment horizontal="center" vertical="center"/>
    </xf>
    <xf numFmtId="10" fontId="5" fillId="0" borderId="0" xfId="2" applyNumberFormat="1" applyFont="1" applyFill="1" applyAlignment="1">
      <alignment horizontal="center" vertical="center"/>
    </xf>
    <xf numFmtId="10" fontId="0" fillId="0" borderId="0" xfId="0" applyNumberFormat="1" applyAlignment="1">
      <alignment horizontal="left"/>
    </xf>
    <xf numFmtId="10" fontId="5" fillId="0" borderId="8" xfId="2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 readingOrder="2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3" fontId="5" fillId="0" borderId="0" xfId="0" applyNumberFormat="1" applyFont="1" applyFill="1" applyAlignment="1">
      <alignment horizontal="center" vertical="center"/>
    </xf>
    <xf numFmtId="3" fontId="5" fillId="0" borderId="2" xfId="0" applyNumberFormat="1" applyFont="1" applyFill="1" applyBorder="1" applyAlignment="1">
      <alignment horizontal="center" vertical="center"/>
    </xf>
    <xf numFmtId="3" fontId="5" fillId="0" borderId="5" xfId="0" applyNumberFormat="1" applyFont="1" applyFill="1" applyBorder="1" applyAlignment="1">
      <alignment horizontal="center" vertical="center"/>
    </xf>
    <xf numFmtId="4" fontId="5" fillId="0" borderId="2" xfId="0" applyNumberFormat="1" applyFont="1" applyFill="1" applyBorder="1" applyAlignment="1">
      <alignment horizontal="center" vertical="center"/>
    </xf>
    <xf numFmtId="4" fontId="5" fillId="0" borderId="0" xfId="0" applyNumberFormat="1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38" fontId="5" fillId="0" borderId="0" xfId="0" applyNumberFormat="1" applyFont="1" applyFill="1" applyAlignment="1">
      <alignment horizontal="center" vertical="center"/>
    </xf>
    <xf numFmtId="38" fontId="5" fillId="0" borderId="5" xfId="0" applyNumberFormat="1" applyFont="1" applyFill="1" applyBorder="1" applyAlignment="1">
      <alignment horizontal="center" vertical="center"/>
    </xf>
    <xf numFmtId="3" fontId="5" fillId="0" borderId="4" xfId="0" applyNumberFormat="1" applyFont="1" applyFill="1" applyBorder="1" applyAlignment="1">
      <alignment horizontal="center" vertical="center"/>
    </xf>
    <xf numFmtId="38" fontId="5" fillId="0" borderId="2" xfId="0" applyNumberFormat="1" applyFont="1" applyFill="1" applyBorder="1" applyAlignment="1">
      <alignment horizontal="center" vertical="center"/>
    </xf>
    <xf numFmtId="3" fontId="5" fillId="0" borderId="6" xfId="0" applyNumberFormat="1" applyFont="1" applyFill="1" applyBorder="1" applyAlignment="1">
      <alignment horizontal="center" vertical="center"/>
    </xf>
    <xf numFmtId="38" fontId="5" fillId="0" borderId="6" xfId="0" applyNumberFormat="1" applyFont="1" applyFill="1" applyBorder="1" applyAlignment="1">
      <alignment horizontal="center" vertical="center"/>
    </xf>
    <xf numFmtId="38" fontId="5" fillId="0" borderId="4" xfId="0" applyNumberFormat="1" applyFont="1" applyFill="1" applyBorder="1" applyAlignment="1">
      <alignment horizontal="center" vertical="center"/>
    </xf>
    <xf numFmtId="38" fontId="5" fillId="0" borderId="9" xfId="0" applyNumberFormat="1" applyFont="1" applyFill="1" applyBorder="1" applyAlignment="1">
      <alignment horizontal="center" vertical="center"/>
    </xf>
    <xf numFmtId="3" fontId="5" fillId="0" borderId="9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40" fontId="5" fillId="0" borderId="0" xfId="0" applyNumberFormat="1" applyFont="1" applyFill="1" applyAlignment="1">
      <alignment horizontal="center" vertical="center"/>
    </xf>
    <xf numFmtId="40" fontId="5" fillId="0" borderId="7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left"/>
    </xf>
    <xf numFmtId="3" fontId="0" fillId="0" borderId="0" xfId="0" applyNumberFormat="1" applyFill="1" applyAlignment="1">
      <alignment horizontal="left"/>
    </xf>
    <xf numFmtId="38" fontId="0" fillId="0" borderId="0" xfId="0" applyNumberFormat="1" applyFill="1" applyAlignment="1">
      <alignment horizontal="left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0.39997558519241921"/>
    <pageSetUpPr fitToPage="1"/>
  </sheetPr>
  <dimension ref="A5:C10"/>
  <sheetViews>
    <sheetView rightToLeft="1" tabSelected="1" view="pageBreakPreview" zoomScaleNormal="80" zoomScaleSheetLayoutView="100" workbookViewId="0">
      <selection activeCell="A28" sqref="A28"/>
    </sheetView>
  </sheetViews>
  <sheetFormatPr defaultRowHeight="12.75"/>
  <cols>
    <col min="1" max="1" width="23.85546875" customWidth="1"/>
    <col min="2" max="2" width="36.42578125" customWidth="1"/>
    <col min="3" max="3" width="31" customWidth="1"/>
  </cols>
  <sheetData>
    <row r="5" spans="1:3" ht="29.1" customHeight="1">
      <c r="A5" s="72" t="s">
        <v>0</v>
      </c>
      <c r="B5" s="72"/>
      <c r="C5" s="72"/>
    </row>
    <row r="6" spans="1:3" ht="21.75" customHeight="1">
      <c r="A6" s="72" t="s">
        <v>1</v>
      </c>
      <c r="B6" s="72"/>
      <c r="C6" s="72"/>
    </row>
    <row r="7" spans="1:3" ht="21.75" customHeight="1">
      <c r="A7" s="72" t="s">
        <v>93</v>
      </c>
      <c r="B7" s="72"/>
      <c r="C7" s="72"/>
    </row>
    <row r="8" spans="1:3" ht="12.75" customHeight="1"/>
    <row r="9" spans="1:3">
      <c r="B9" s="5"/>
    </row>
    <row r="10" spans="1:3">
      <c r="B10" s="5"/>
    </row>
  </sheetData>
  <mergeCells count="3">
    <mergeCell ref="A5:C5"/>
    <mergeCell ref="A6:C6"/>
    <mergeCell ref="A7:C7"/>
  </mergeCells>
  <pageMargins left="0.39" right="0.39" top="0.39" bottom="0.39" header="0" footer="0"/>
  <pageSetup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6" tint="0.39997558519241921"/>
    <pageSetUpPr fitToPage="1"/>
  </sheetPr>
  <dimension ref="A1:S17"/>
  <sheetViews>
    <sheetView rightToLeft="1" view="pageBreakPreview" zoomScaleNormal="100" zoomScaleSheetLayoutView="100" workbookViewId="0">
      <selection activeCell="A18" sqref="A18"/>
    </sheetView>
  </sheetViews>
  <sheetFormatPr defaultRowHeight="12.75"/>
  <cols>
    <col min="1" max="1" width="34.140625" bestFit="1" customWidth="1"/>
    <col min="2" max="2" width="1.42578125" customWidth="1"/>
    <col min="3" max="3" width="14.28515625" customWidth="1"/>
    <col min="4" max="4" width="1.28515625" customWidth="1"/>
    <col min="5" max="5" width="11.140625" bestFit="1" customWidth="1"/>
    <col min="6" max="6" width="1.28515625" customWidth="1"/>
    <col min="7" max="7" width="13.28515625" bestFit="1" customWidth="1"/>
    <col min="8" max="8" width="1.28515625" customWidth="1"/>
    <col min="9" max="9" width="14.28515625" customWidth="1"/>
    <col min="10" max="10" width="1.28515625" customWidth="1"/>
    <col min="11" max="11" width="11.28515625" bestFit="1" customWidth="1"/>
    <col min="12" max="12" width="1.28515625" customWidth="1"/>
    <col min="13" max="13" width="15.5703125" customWidth="1"/>
    <col min="14" max="14" width="0.28515625" customWidth="1"/>
    <col min="15" max="15" width="12.7109375" bestFit="1" customWidth="1"/>
    <col min="23" max="23" width="11.5703125" customWidth="1"/>
  </cols>
  <sheetData>
    <row r="1" spans="1:19" ht="29.1" customHeight="1">
      <c r="A1" s="72" t="s">
        <v>0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</row>
    <row r="2" spans="1:19" ht="21.75" customHeight="1">
      <c r="A2" s="72" t="s">
        <v>25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</row>
    <row r="3" spans="1:19" ht="21.75" customHeight="1">
      <c r="A3" s="72" t="s">
        <v>93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</row>
    <row r="4" spans="1:19" ht="14.45" customHeight="1"/>
    <row r="5" spans="1:19" ht="25.15" customHeight="1">
      <c r="A5" s="73" t="s">
        <v>65</v>
      </c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</row>
    <row r="6" spans="1:19" ht="25.15" customHeight="1">
      <c r="A6" s="79" t="s">
        <v>26</v>
      </c>
      <c r="B6" s="37"/>
      <c r="C6" s="79" t="s">
        <v>94</v>
      </c>
      <c r="D6" s="79"/>
      <c r="E6" s="79"/>
      <c r="F6" s="79"/>
      <c r="G6" s="79"/>
      <c r="H6" s="11"/>
      <c r="I6" s="79" t="s">
        <v>95</v>
      </c>
      <c r="J6" s="79"/>
      <c r="K6" s="79"/>
      <c r="L6" s="79"/>
      <c r="M6" s="79"/>
    </row>
    <row r="7" spans="1:19" ht="24.75" customHeight="1">
      <c r="A7" s="79"/>
      <c r="B7" s="9"/>
      <c r="C7" s="4" t="s">
        <v>45</v>
      </c>
      <c r="D7" s="12"/>
      <c r="E7" s="4" t="s">
        <v>44</v>
      </c>
      <c r="F7" s="12"/>
      <c r="G7" s="4" t="s">
        <v>46</v>
      </c>
      <c r="H7" s="11"/>
      <c r="I7" s="4" t="s">
        <v>45</v>
      </c>
      <c r="J7" s="12"/>
      <c r="K7" s="4" t="s">
        <v>44</v>
      </c>
      <c r="L7" s="12"/>
      <c r="M7" s="4" t="s">
        <v>46</v>
      </c>
    </row>
    <row r="8" spans="1:19" ht="24.75" customHeight="1">
      <c r="A8" s="13" t="s">
        <v>54</v>
      </c>
      <c r="B8" s="14"/>
      <c r="C8" s="87">
        <v>74205</v>
      </c>
      <c r="D8" s="91"/>
      <c r="E8" s="87">
        <v>0</v>
      </c>
      <c r="F8" s="91"/>
      <c r="G8" s="87">
        <f>C8+E8</f>
        <v>74205</v>
      </c>
      <c r="H8" s="91"/>
      <c r="I8" s="87">
        <v>46231201</v>
      </c>
      <c r="J8" s="91"/>
      <c r="K8" s="87">
        <v>0</v>
      </c>
      <c r="L8" s="91"/>
      <c r="M8" s="87">
        <f>I8+K8</f>
        <v>46231201</v>
      </c>
      <c r="P8" s="21"/>
      <c r="S8" s="21"/>
    </row>
    <row r="9" spans="1:19" ht="24.75" customHeight="1">
      <c r="A9" s="14" t="s">
        <v>91</v>
      </c>
      <c r="B9" s="14"/>
      <c r="C9" s="86">
        <v>21415</v>
      </c>
      <c r="D9" s="91"/>
      <c r="E9" s="86">
        <v>0</v>
      </c>
      <c r="F9" s="91"/>
      <c r="G9" s="86">
        <f t="shared" ref="G9:G14" si="0">C9+E9</f>
        <v>21415</v>
      </c>
      <c r="H9" s="91"/>
      <c r="I9" s="86">
        <v>21415</v>
      </c>
      <c r="J9" s="91"/>
      <c r="K9" s="86">
        <v>0</v>
      </c>
      <c r="L9" s="91"/>
      <c r="M9" s="86">
        <f t="shared" ref="M9:M14" si="1">I9+K9</f>
        <v>21415</v>
      </c>
      <c r="P9" s="21"/>
      <c r="S9" s="21"/>
    </row>
    <row r="10" spans="1:19" ht="24.75" customHeight="1">
      <c r="A10" s="14" t="s">
        <v>55</v>
      </c>
      <c r="B10" s="14"/>
      <c r="C10" s="86">
        <v>144227</v>
      </c>
      <c r="D10" s="91"/>
      <c r="E10" s="86">
        <v>0</v>
      </c>
      <c r="F10" s="91"/>
      <c r="G10" s="86">
        <f t="shared" si="0"/>
        <v>144227</v>
      </c>
      <c r="H10" s="91"/>
      <c r="I10" s="86">
        <v>616276</v>
      </c>
      <c r="J10" s="91"/>
      <c r="K10" s="86">
        <v>0</v>
      </c>
      <c r="L10" s="91"/>
      <c r="M10" s="86">
        <f t="shared" si="1"/>
        <v>616276</v>
      </c>
      <c r="P10" s="21"/>
      <c r="S10" s="21"/>
    </row>
    <row r="11" spans="1:19" ht="24.75" customHeight="1">
      <c r="A11" s="14" t="s">
        <v>56</v>
      </c>
      <c r="B11" s="14"/>
      <c r="C11" s="86">
        <v>35215</v>
      </c>
      <c r="D11" s="91"/>
      <c r="E11" s="86">
        <v>0</v>
      </c>
      <c r="F11" s="91"/>
      <c r="G11" s="86">
        <f t="shared" si="0"/>
        <v>35215</v>
      </c>
      <c r="H11" s="91"/>
      <c r="I11" s="86">
        <v>144100</v>
      </c>
      <c r="J11" s="91"/>
      <c r="K11" s="86">
        <v>0</v>
      </c>
      <c r="L11" s="91"/>
      <c r="M11" s="86">
        <f t="shared" si="1"/>
        <v>144100</v>
      </c>
      <c r="P11" s="21"/>
      <c r="S11" s="21"/>
    </row>
    <row r="12" spans="1:19" ht="24.75" customHeight="1">
      <c r="A12" s="14" t="s">
        <v>54</v>
      </c>
      <c r="B12" s="14"/>
      <c r="C12" s="86">
        <v>0</v>
      </c>
      <c r="D12" s="91"/>
      <c r="E12" s="86">
        <v>0</v>
      </c>
      <c r="F12" s="91"/>
      <c r="G12" s="86">
        <f t="shared" si="0"/>
        <v>0</v>
      </c>
      <c r="H12" s="91"/>
      <c r="I12" s="86">
        <v>1401119118</v>
      </c>
      <c r="J12" s="91"/>
      <c r="K12" s="86">
        <v>0</v>
      </c>
      <c r="L12" s="91"/>
      <c r="M12" s="86">
        <f t="shared" si="1"/>
        <v>1401119118</v>
      </c>
      <c r="P12" s="21"/>
      <c r="S12" s="21"/>
    </row>
    <row r="13" spans="1:19" ht="24.75" customHeight="1">
      <c r="A13" s="14" t="s">
        <v>91</v>
      </c>
      <c r="B13" s="14"/>
      <c r="C13" s="86">
        <v>1052054760</v>
      </c>
      <c r="D13" s="91"/>
      <c r="E13" s="92">
        <v>0</v>
      </c>
      <c r="F13" s="91"/>
      <c r="G13" s="86">
        <f t="shared" si="0"/>
        <v>1052054760</v>
      </c>
      <c r="H13" s="91"/>
      <c r="I13" s="86">
        <v>1560547894</v>
      </c>
      <c r="J13" s="91"/>
      <c r="K13" s="92">
        <v>-6809718</v>
      </c>
      <c r="L13" s="91"/>
      <c r="M13" s="86">
        <f t="shared" si="1"/>
        <v>1553738176</v>
      </c>
      <c r="P13" s="21"/>
      <c r="S13" s="21"/>
    </row>
    <row r="14" spans="1:19" ht="24.75" customHeight="1">
      <c r="A14" s="14" t="s">
        <v>24</v>
      </c>
      <c r="B14" s="14"/>
      <c r="C14" s="86">
        <v>34170</v>
      </c>
      <c r="D14" s="91"/>
      <c r="E14" s="86">
        <v>0</v>
      </c>
      <c r="F14" s="91"/>
      <c r="G14" s="86">
        <f t="shared" si="0"/>
        <v>34170</v>
      </c>
      <c r="H14" s="91"/>
      <c r="I14" s="86">
        <v>107795</v>
      </c>
      <c r="J14" s="91"/>
      <c r="K14" s="86">
        <v>0</v>
      </c>
      <c r="L14" s="91"/>
      <c r="M14" s="86">
        <f t="shared" si="1"/>
        <v>107795</v>
      </c>
      <c r="P14" s="21"/>
      <c r="S14" s="21"/>
    </row>
    <row r="15" spans="1:19" ht="24.75" customHeight="1" thickBot="1">
      <c r="A15" s="9" t="s">
        <v>14</v>
      </c>
      <c r="B15" s="9"/>
      <c r="C15" s="88">
        <f>SUM(C8:C14)</f>
        <v>1052363992</v>
      </c>
      <c r="D15" s="91"/>
      <c r="E15" s="93">
        <f>SUM(E8:E14)</f>
        <v>0</v>
      </c>
      <c r="F15" s="91"/>
      <c r="G15" s="88">
        <f>SUM(G8:G14)</f>
        <v>1052363992</v>
      </c>
      <c r="H15" s="91"/>
      <c r="I15" s="88">
        <f>SUM(I8:I14)</f>
        <v>3008787799</v>
      </c>
      <c r="J15" s="91"/>
      <c r="K15" s="93">
        <f>SUM(K8:K14)</f>
        <v>-6809718</v>
      </c>
      <c r="L15" s="91"/>
      <c r="M15" s="93">
        <f>SUM(M8:N14)</f>
        <v>3001978081</v>
      </c>
      <c r="R15" s="21"/>
    </row>
    <row r="16" spans="1:19" ht="13.5" thickTop="1">
      <c r="R16" s="21"/>
    </row>
    <row r="17" spans="5:18">
      <c r="E17" s="21"/>
      <c r="R17" s="21"/>
    </row>
  </sheetData>
  <mergeCells count="7">
    <mergeCell ref="A5:M5"/>
    <mergeCell ref="C6:G6"/>
    <mergeCell ref="I6:M6"/>
    <mergeCell ref="A6:A7"/>
    <mergeCell ref="A1:M1"/>
    <mergeCell ref="A2:M2"/>
    <mergeCell ref="A3:M3"/>
  </mergeCells>
  <pageMargins left="0.39" right="0.39" top="0.39" bottom="0.39" header="0" footer="0"/>
  <pageSetup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6" tint="0.39997558519241921"/>
    <pageSetUpPr fitToPage="1"/>
  </sheetPr>
  <dimension ref="A1:V33"/>
  <sheetViews>
    <sheetView rightToLeft="1" view="pageBreakPreview" zoomScaleNormal="100" zoomScaleSheetLayoutView="100" workbookViewId="0">
      <selection activeCell="A26" sqref="A26"/>
    </sheetView>
  </sheetViews>
  <sheetFormatPr defaultRowHeight="12.75"/>
  <cols>
    <col min="1" max="1" width="29.28515625" bestFit="1" customWidth="1"/>
    <col min="2" max="2" width="1.28515625" customWidth="1"/>
    <col min="3" max="3" width="12" bestFit="1" customWidth="1"/>
    <col min="4" max="4" width="1.28515625" customWidth="1"/>
    <col min="5" max="5" width="18.85546875" bestFit="1" customWidth="1"/>
    <col min="6" max="6" width="1.28515625" customWidth="1"/>
    <col min="7" max="7" width="18.85546875" bestFit="1" customWidth="1"/>
    <col min="8" max="8" width="1.28515625" customWidth="1"/>
    <col min="9" max="9" width="16.7109375" customWidth="1"/>
    <col min="10" max="10" width="1.28515625" customWidth="1"/>
    <col min="11" max="11" width="13.7109375" bestFit="1" customWidth="1"/>
    <col min="12" max="12" width="1.28515625" customWidth="1"/>
    <col min="13" max="13" width="18.85546875" bestFit="1" customWidth="1"/>
    <col min="14" max="14" width="1.28515625" customWidth="1"/>
    <col min="15" max="15" width="19" bestFit="1" customWidth="1"/>
    <col min="16" max="16" width="1.28515625" customWidth="1"/>
    <col min="17" max="17" width="18.42578125" customWidth="1"/>
    <col min="18" max="18" width="0.28515625" customWidth="1"/>
    <col min="19" max="19" width="24.140625" bestFit="1" customWidth="1"/>
    <col min="20" max="21" width="16.5703125" bestFit="1" customWidth="1"/>
    <col min="22" max="22" width="15.42578125" bestFit="1" customWidth="1"/>
    <col min="27" max="27" width="11.5703125" customWidth="1"/>
  </cols>
  <sheetData>
    <row r="1" spans="1:22" ht="29.1" customHeight="1">
      <c r="A1" s="72" t="s">
        <v>0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</row>
    <row r="2" spans="1:22" ht="21.75" customHeight="1">
      <c r="A2" s="72" t="s">
        <v>25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</row>
    <row r="3" spans="1:22" ht="21.75" customHeight="1">
      <c r="A3" s="72" t="s">
        <v>93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</row>
    <row r="4" spans="1:22" ht="14.45" customHeight="1"/>
    <row r="5" spans="1:22" ht="24.6" customHeight="1">
      <c r="A5" s="73" t="s">
        <v>66</v>
      </c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</row>
    <row r="6" spans="1:22" ht="24.6" customHeight="1">
      <c r="A6" s="79" t="s">
        <v>26</v>
      </c>
      <c r="B6" s="37"/>
      <c r="C6" s="79" t="s">
        <v>94</v>
      </c>
      <c r="D6" s="79"/>
      <c r="E6" s="79"/>
      <c r="F6" s="79"/>
      <c r="G6" s="79"/>
      <c r="H6" s="79"/>
      <c r="I6" s="79"/>
      <c r="J6" s="11"/>
      <c r="K6" s="79" t="s">
        <v>95</v>
      </c>
      <c r="L6" s="79"/>
      <c r="M6" s="79"/>
      <c r="N6" s="79"/>
      <c r="O6" s="79"/>
      <c r="P6" s="79"/>
      <c r="Q6" s="79"/>
    </row>
    <row r="7" spans="1:22" ht="40.5" customHeight="1">
      <c r="A7" s="79"/>
      <c r="B7" s="11"/>
      <c r="C7" s="4" t="s">
        <v>6</v>
      </c>
      <c r="D7" s="12"/>
      <c r="E7" s="4" t="s">
        <v>47</v>
      </c>
      <c r="F7" s="12"/>
      <c r="G7" s="4" t="s">
        <v>48</v>
      </c>
      <c r="H7" s="12"/>
      <c r="I7" s="4" t="s">
        <v>49</v>
      </c>
      <c r="J7" s="11"/>
      <c r="K7" s="4" t="s">
        <v>6</v>
      </c>
      <c r="L7" s="12"/>
      <c r="M7" s="4" t="s">
        <v>47</v>
      </c>
      <c r="N7" s="12"/>
      <c r="O7" s="4" t="s">
        <v>48</v>
      </c>
      <c r="P7" s="12"/>
      <c r="Q7" s="4" t="s">
        <v>49</v>
      </c>
    </row>
    <row r="8" spans="1:22" ht="24.75" customHeight="1">
      <c r="A8" s="14" t="s">
        <v>92</v>
      </c>
      <c r="B8" s="11"/>
      <c r="C8" s="87">
        <v>3229997</v>
      </c>
      <c r="D8" s="91"/>
      <c r="E8" s="87">
        <v>90595213350</v>
      </c>
      <c r="F8" s="91"/>
      <c r="G8" s="87">
        <v>90022567458</v>
      </c>
      <c r="H8" s="91"/>
      <c r="I8" s="95">
        <f>E8-G8</f>
        <v>572645892</v>
      </c>
      <c r="J8" s="91"/>
      <c r="K8" s="87">
        <v>23829997</v>
      </c>
      <c r="L8" s="91"/>
      <c r="M8" s="87">
        <v>656985679927</v>
      </c>
      <c r="N8" s="91"/>
      <c r="O8" s="87">
        <v>656171457840</v>
      </c>
      <c r="P8" s="91"/>
      <c r="Q8" s="95">
        <f>M8-O8</f>
        <v>814222087</v>
      </c>
      <c r="S8" s="21"/>
      <c r="T8" s="21"/>
      <c r="U8" s="21"/>
      <c r="V8" s="21"/>
    </row>
    <row r="9" spans="1:22" ht="24.75" customHeight="1">
      <c r="A9" s="14" t="s">
        <v>90</v>
      </c>
      <c r="B9" s="11"/>
      <c r="C9" s="86">
        <v>1284510</v>
      </c>
      <c r="D9" s="91"/>
      <c r="E9" s="86">
        <v>22660078595</v>
      </c>
      <c r="F9" s="91"/>
      <c r="G9" s="86">
        <v>22055459586</v>
      </c>
      <c r="H9" s="91"/>
      <c r="I9" s="92">
        <f t="shared" ref="I9:I23" si="0">E9-G9</f>
        <v>604619009</v>
      </c>
      <c r="J9" s="91"/>
      <c r="K9" s="86">
        <v>2476510</v>
      </c>
      <c r="L9" s="91"/>
      <c r="M9" s="86">
        <v>43278840630</v>
      </c>
      <c r="N9" s="91"/>
      <c r="O9" s="86">
        <v>42522492017</v>
      </c>
      <c r="P9" s="91"/>
      <c r="Q9" s="92">
        <f t="shared" ref="Q9:Q10" si="1">M9-O9</f>
        <v>756348613</v>
      </c>
      <c r="S9" s="21"/>
      <c r="T9" s="21"/>
      <c r="U9" s="21"/>
      <c r="V9" s="21"/>
    </row>
    <row r="10" spans="1:22" ht="24.75" customHeight="1">
      <c r="A10" s="14" t="s">
        <v>99</v>
      </c>
      <c r="B10" s="11"/>
      <c r="C10" s="86">
        <v>17000000</v>
      </c>
      <c r="D10" s="91"/>
      <c r="E10" s="86">
        <v>22117178289</v>
      </c>
      <c r="F10" s="91"/>
      <c r="G10" s="86">
        <v>21505000000</v>
      </c>
      <c r="H10" s="91"/>
      <c r="I10" s="92">
        <f t="shared" si="0"/>
        <v>612178289</v>
      </c>
      <c r="J10" s="91"/>
      <c r="K10" s="86">
        <v>17000000</v>
      </c>
      <c r="L10" s="91"/>
      <c r="M10" s="86">
        <v>22117178289</v>
      </c>
      <c r="N10" s="91"/>
      <c r="O10" s="86">
        <v>21505000000</v>
      </c>
      <c r="P10" s="91"/>
      <c r="Q10" s="92">
        <f t="shared" si="1"/>
        <v>612178289</v>
      </c>
      <c r="S10" s="21"/>
      <c r="T10" s="21"/>
      <c r="U10" s="21"/>
      <c r="V10" s="21"/>
    </row>
    <row r="11" spans="1:22" ht="24.75" customHeight="1">
      <c r="A11" s="14" t="s">
        <v>76</v>
      </c>
      <c r="B11" s="11"/>
      <c r="C11" s="86">
        <v>5913444</v>
      </c>
      <c r="D11" s="91"/>
      <c r="E11" s="86">
        <v>158127919469</v>
      </c>
      <c r="F11" s="91"/>
      <c r="G11" s="86">
        <v>150218881494</v>
      </c>
      <c r="H11" s="91"/>
      <c r="I11" s="92">
        <f t="shared" si="0"/>
        <v>7909037975</v>
      </c>
      <c r="J11" s="91"/>
      <c r="K11" s="86">
        <v>15971345</v>
      </c>
      <c r="L11" s="91"/>
      <c r="M11" s="86">
        <v>368553598308</v>
      </c>
      <c r="N11" s="91"/>
      <c r="O11" s="86">
        <v>349024476778</v>
      </c>
      <c r="P11" s="91"/>
      <c r="Q11" s="92">
        <f t="shared" ref="Q11:Q23" si="2">M11-O11</f>
        <v>19529121530</v>
      </c>
      <c r="S11" s="21"/>
      <c r="T11" s="21"/>
      <c r="U11" s="21"/>
      <c r="V11" s="21"/>
    </row>
    <row r="12" spans="1:22" ht="24.75" customHeight="1">
      <c r="A12" s="14" t="s">
        <v>13</v>
      </c>
      <c r="B12" s="11"/>
      <c r="C12" s="86">
        <v>6100000</v>
      </c>
      <c r="D12" s="91"/>
      <c r="E12" s="86">
        <v>17557746069</v>
      </c>
      <c r="F12" s="91"/>
      <c r="G12" s="86">
        <v>15347066408</v>
      </c>
      <c r="H12" s="91"/>
      <c r="I12" s="92">
        <f t="shared" si="0"/>
        <v>2210679661</v>
      </c>
      <c r="J12" s="91"/>
      <c r="K12" s="86">
        <v>7529702</v>
      </c>
      <c r="L12" s="91"/>
      <c r="M12" s="86">
        <v>24811585704</v>
      </c>
      <c r="N12" s="91"/>
      <c r="O12" s="86">
        <v>23621511475</v>
      </c>
      <c r="P12" s="91"/>
      <c r="Q12" s="92">
        <f t="shared" si="2"/>
        <v>1190074229</v>
      </c>
      <c r="S12" s="21"/>
      <c r="T12" s="21"/>
      <c r="U12" s="21"/>
      <c r="V12" s="21"/>
    </row>
    <row r="13" spans="1:22" ht="24.75" customHeight="1">
      <c r="A13" s="14" t="s">
        <v>77</v>
      </c>
      <c r="B13" s="11"/>
      <c r="C13" s="86">
        <v>56333210</v>
      </c>
      <c r="D13" s="91"/>
      <c r="E13" s="86">
        <v>774630952237</v>
      </c>
      <c r="F13" s="91"/>
      <c r="G13" s="86">
        <v>773137749939</v>
      </c>
      <c r="H13" s="91"/>
      <c r="I13" s="92">
        <f>E13-G13</f>
        <v>1493202298</v>
      </c>
      <c r="J13" s="91"/>
      <c r="K13" s="86">
        <v>124201027</v>
      </c>
      <c r="L13" s="91"/>
      <c r="M13" s="86">
        <v>1673211382996</v>
      </c>
      <c r="N13" s="91"/>
      <c r="O13" s="86">
        <v>1668205398110</v>
      </c>
      <c r="P13" s="91"/>
      <c r="Q13" s="92">
        <f t="shared" ref="Q13:Q18" si="3">M13-O13</f>
        <v>5005984886</v>
      </c>
      <c r="S13" s="21"/>
      <c r="T13" s="21"/>
      <c r="U13" s="21"/>
      <c r="V13" s="21"/>
    </row>
    <row r="14" spans="1:22" ht="24.75" customHeight="1">
      <c r="A14" s="14" t="s">
        <v>12</v>
      </c>
      <c r="B14" s="11"/>
      <c r="C14" s="86">
        <v>150000</v>
      </c>
      <c r="D14" s="91"/>
      <c r="E14" s="86">
        <v>772412528</v>
      </c>
      <c r="F14" s="91"/>
      <c r="G14" s="86">
        <v>661321800</v>
      </c>
      <c r="H14" s="91"/>
      <c r="I14" s="92">
        <f>E14-G14</f>
        <v>111090728</v>
      </c>
      <c r="J14" s="91"/>
      <c r="K14" s="86">
        <v>350000</v>
      </c>
      <c r="L14" s="91"/>
      <c r="M14" s="86">
        <v>1612773378</v>
      </c>
      <c r="N14" s="91"/>
      <c r="O14" s="86">
        <v>1520965459</v>
      </c>
      <c r="P14" s="91"/>
      <c r="Q14" s="92">
        <f t="shared" si="3"/>
        <v>91807919</v>
      </c>
      <c r="S14" s="21"/>
      <c r="T14" s="21"/>
      <c r="U14" s="21"/>
      <c r="V14" s="21"/>
    </row>
    <row r="15" spans="1:22" ht="24.75" customHeight="1">
      <c r="A15" s="14" t="s">
        <v>85</v>
      </c>
      <c r="B15" s="11"/>
      <c r="C15" s="86">
        <v>30894760</v>
      </c>
      <c r="D15" s="91"/>
      <c r="E15" s="86">
        <v>476765431520</v>
      </c>
      <c r="F15" s="91"/>
      <c r="G15" s="86">
        <v>456438437129</v>
      </c>
      <c r="H15" s="91"/>
      <c r="I15" s="92">
        <f>E15-G15</f>
        <v>20326994391</v>
      </c>
      <c r="J15" s="91"/>
      <c r="K15" s="86">
        <v>125604505</v>
      </c>
      <c r="L15" s="91"/>
      <c r="M15" s="86">
        <v>1605232797089</v>
      </c>
      <c r="N15" s="91"/>
      <c r="O15" s="86">
        <v>1561997718265</v>
      </c>
      <c r="P15" s="91"/>
      <c r="Q15" s="92">
        <f t="shared" si="3"/>
        <v>43235078824</v>
      </c>
      <c r="S15" s="21"/>
      <c r="T15" s="21"/>
      <c r="U15" s="21"/>
      <c r="V15" s="21"/>
    </row>
    <row r="16" spans="1:22" ht="24.75" customHeight="1">
      <c r="A16" s="14" t="s">
        <v>100</v>
      </c>
      <c r="B16" s="11"/>
      <c r="C16" s="86">
        <v>16399900</v>
      </c>
      <c r="D16" s="91"/>
      <c r="E16" s="86">
        <v>177525199752</v>
      </c>
      <c r="F16" s="91"/>
      <c r="G16" s="86">
        <v>168156084564</v>
      </c>
      <c r="H16" s="91"/>
      <c r="I16" s="92">
        <f t="shared" ref="I16:I17" si="4">E16-G16</f>
        <v>9369115188</v>
      </c>
      <c r="J16" s="91"/>
      <c r="K16" s="86">
        <v>16399900</v>
      </c>
      <c r="L16" s="91"/>
      <c r="M16" s="86">
        <v>177525199752</v>
      </c>
      <c r="N16" s="91"/>
      <c r="O16" s="86">
        <v>168156084564</v>
      </c>
      <c r="P16" s="91"/>
      <c r="Q16" s="92">
        <f t="shared" si="3"/>
        <v>9369115188</v>
      </c>
      <c r="S16" s="21"/>
      <c r="T16" s="21"/>
      <c r="U16" s="21"/>
      <c r="V16" s="21"/>
    </row>
    <row r="17" spans="1:22" ht="24.75" customHeight="1">
      <c r="A17" s="14" t="s">
        <v>74</v>
      </c>
      <c r="B17" s="11"/>
      <c r="C17" s="86">
        <v>798885033</v>
      </c>
      <c r="D17" s="91"/>
      <c r="E17" s="86">
        <v>13703637046413</v>
      </c>
      <c r="F17" s="91"/>
      <c r="G17" s="86">
        <v>13695075376293</v>
      </c>
      <c r="H17" s="91"/>
      <c r="I17" s="92">
        <f t="shared" si="4"/>
        <v>8561670120</v>
      </c>
      <c r="J17" s="91"/>
      <c r="K17" s="86">
        <v>2149041378</v>
      </c>
      <c r="L17" s="91"/>
      <c r="M17" s="86">
        <v>35865832620940</v>
      </c>
      <c r="N17" s="91"/>
      <c r="O17" s="86">
        <v>35840319956501</v>
      </c>
      <c r="P17" s="91"/>
      <c r="Q17" s="92">
        <f t="shared" si="3"/>
        <v>25512664439</v>
      </c>
      <c r="S17" s="21"/>
      <c r="T17" s="21"/>
      <c r="U17" s="21"/>
      <c r="V17" s="21"/>
    </row>
    <row r="18" spans="1:22" ht="24.75" customHeight="1">
      <c r="A18" s="14" t="s">
        <v>81</v>
      </c>
      <c r="B18" s="11"/>
      <c r="C18" s="86">
        <v>32244604</v>
      </c>
      <c r="D18" s="91"/>
      <c r="E18" s="86">
        <v>606816560367</v>
      </c>
      <c r="F18" s="91"/>
      <c r="G18" s="86">
        <v>569940854262</v>
      </c>
      <c r="H18" s="91"/>
      <c r="I18" s="92">
        <f>E18-G18</f>
        <v>36875706105</v>
      </c>
      <c r="J18" s="91"/>
      <c r="K18" s="86">
        <v>119758105</v>
      </c>
      <c r="L18" s="91"/>
      <c r="M18" s="86">
        <v>1797740613931</v>
      </c>
      <c r="N18" s="91"/>
      <c r="O18" s="86">
        <v>1723203646708</v>
      </c>
      <c r="P18" s="91"/>
      <c r="Q18" s="92">
        <f t="shared" si="3"/>
        <v>74536967223</v>
      </c>
      <c r="S18" s="21"/>
      <c r="T18" s="21"/>
      <c r="U18" s="21"/>
      <c r="V18" s="21"/>
    </row>
    <row r="19" spans="1:22" ht="24.75" customHeight="1">
      <c r="A19" s="14" t="s">
        <v>83</v>
      </c>
      <c r="B19" s="11"/>
      <c r="C19" s="86">
        <v>0</v>
      </c>
      <c r="D19" s="91"/>
      <c r="E19" s="86">
        <v>0</v>
      </c>
      <c r="F19" s="91"/>
      <c r="G19" s="86">
        <v>0</v>
      </c>
      <c r="H19" s="91"/>
      <c r="I19" s="92">
        <f t="shared" si="0"/>
        <v>0</v>
      </c>
      <c r="J19" s="91"/>
      <c r="K19" s="86">
        <v>139897</v>
      </c>
      <c r="L19" s="91"/>
      <c r="M19" s="86">
        <v>4045168418</v>
      </c>
      <c r="N19" s="91"/>
      <c r="O19" s="86">
        <v>4000710255</v>
      </c>
      <c r="P19" s="91"/>
      <c r="Q19" s="92">
        <f t="shared" si="2"/>
        <v>44458163</v>
      </c>
      <c r="S19" s="21"/>
      <c r="T19" s="21"/>
      <c r="U19" s="21"/>
      <c r="V19" s="21"/>
    </row>
    <row r="20" spans="1:22" ht="24.75" customHeight="1">
      <c r="A20" s="14" t="s">
        <v>75</v>
      </c>
      <c r="B20" s="11"/>
      <c r="C20" s="86">
        <v>0</v>
      </c>
      <c r="D20" s="91"/>
      <c r="E20" s="86">
        <v>0</v>
      </c>
      <c r="F20" s="91"/>
      <c r="G20" s="86">
        <v>0</v>
      </c>
      <c r="H20" s="91"/>
      <c r="I20" s="92">
        <f>E20-G20</f>
        <v>0</v>
      </c>
      <c r="J20" s="91"/>
      <c r="K20" s="86">
        <v>433871</v>
      </c>
      <c r="L20" s="91"/>
      <c r="M20" s="86">
        <v>6301079135</v>
      </c>
      <c r="N20" s="91"/>
      <c r="O20" s="86">
        <v>6259126862</v>
      </c>
      <c r="P20" s="91"/>
      <c r="Q20" s="92">
        <f>M20-O20</f>
        <v>41952273</v>
      </c>
      <c r="S20" s="21"/>
      <c r="T20" s="21"/>
      <c r="U20" s="21"/>
      <c r="V20" s="21"/>
    </row>
    <row r="21" spans="1:22" ht="24.75" customHeight="1">
      <c r="A21" s="14" t="s">
        <v>84</v>
      </c>
      <c r="B21" s="11"/>
      <c r="C21" s="86">
        <v>0</v>
      </c>
      <c r="D21" s="91"/>
      <c r="E21" s="86">
        <v>0</v>
      </c>
      <c r="F21" s="91"/>
      <c r="G21" s="86">
        <v>0</v>
      </c>
      <c r="H21" s="91"/>
      <c r="I21" s="92">
        <f>E21-G21</f>
        <v>0</v>
      </c>
      <c r="J21" s="91"/>
      <c r="K21" s="86">
        <v>9000000</v>
      </c>
      <c r="L21" s="91"/>
      <c r="M21" s="86">
        <v>149380985826</v>
      </c>
      <c r="N21" s="91"/>
      <c r="O21" s="86">
        <v>149265982116</v>
      </c>
      <c r="P21" s="91"/>
      <c r="Q21" s="92">
        <f>M21-O21</f>
        <v>115003710</v>
      </c>
      <c r="S21" s="21"/>
      <c r="T21" s="21"/>
      <c r="U21" s="21"/>
      <c r="V21" s="21"/>
    </row>
    <row r="22" spans="1:22" ht="24.75" customHeight="1">
      <c r="A22" s="14" t="s">
        <v>79</v>
      </c>
      <c r="B22" s="11"/>
      <c r="C22" s="86">
        <v>0</v>
      </c>
      <c r="D22" s="91"/>
      <c r="E22" s="86">
        <v>0</v>
      </c>
      <c r="F22" s="91"/>
      <c r="G22" s="86">
        <v>0</v>
      </c>
      <c r="H22" s="91"/>
      <c r="I22" s="92">
        <f t="shared" ref="I22" si="5">E22-G22</f>
        <v>0</v>
      </c>
      <c r="J22" s="91"/>
      <c r="K22" s="86">
        <v>152400</v>
      </c>
      <c r="L22" s="91"/>
      <c r="M22" s="86">
        <v>2778188195</v>
      </c>
      <c r="N22" s="91"/>
      <c r="O22" s="86">
        <v>2755484849</v>
      </c>
      <c r="P22" s="91"/>
      <c r="Q22" s="92">
        <f t="shared" ref="Q22" si="6">M22-O22</f>
        <v>22703346</v>
      </c>
      <c r="S22" s="21"/>
      <c r="T22" s="21"/>
      <c r="U22" s="21"/>
      <c r="V22" s="21"/>
    </row>
    <row r="23" spans="1:22" ht="24.75" customHeight="1">
      <c r="A23" s="14" t="s">
        <v>78</v>
      </c>
      <c r="B23" s="11"/>
      <c r="C23" s="86">
        <v>0</v>
      </c>
      <c r="D23" s="91"/>
      <c r="E23" s="86">
        <v>0</v>
      </c>
      <c r="F23" s="91"/>
      <c r="G23" s="86">
        <v>0</v>
      </c>
      <c r="H23" s="91"/>
      <c r="I23" s="92">
        <f t="shared" si="0"/>
        <v>0</v>
      </c>
      <c r="J23" s="91"/>
      <c r="K23" s="86">
        <v>1856063</v>
      </c>
      <c r="L23" s="91"/>
      <c r="M23" s="86">
        <v>59729151803</v>
      </c>
      <c r="N23" s="91"/>
      <c r="O23" s="86">
        <v>57958158103</v>
      </c>
      <c r="P23" s="91"/>
      <c r="Q23" s="92">
        <f t="shared" si="2"/>
        <v>1770993700</v>
      </c>
      <c r="S23" s="21"/>
      <c r="T23" s="21"/>
      <c r="U23" s="21"/>
      <c r="V23" s="21"/>
    </row>
    <row r="24" spans="1:22" ht="24.75" customHeight="1" thickBot="1">
      <c r="A24" s="9" t="s">
        <v>14</v>
      </c>
      <c r="B24" s="11"/>
      <c r="C24" s="88">
        <f>SUM(C8:C23)</f>
        <v>968435458</v>
      </c>
      <c r="D24" s="91"/>
      <c r="E24" s="88">
        <f>SUM(E8:E23)</f>
        <v>16051205738589</v>
      </c>
      <c r="F24" s="91"/>
      <c r="G24" s="88">
        <f>SUM(G8:G23)</f>
        <v>15962558798933</v>
      </c>
      <c r="H24" s="91"/>
      <c r="I24" s="93">
        <f>SUM(I8:I23)</f>
        <v>88646939656</v>
      </c>
      <c r="J24" s="91"/>
      <c r="K24" s="88">
        <f>SUM(K8:K23)</f>
        <v>2613744700</v>
      </c>
      <c r="L24" s="91"/>
      <c r="M24" s="88">
        <f>SUM(M8:M23)</f>
        <v>42459136844321</v>
      </c>
      <c r="N24" s="91"/>
      <c r="O24" s="88">
        <f>SUM(O8:O23)</f>
        <v>42276488169902</v>
      </c>
      <c r="P24" s="91"/>
      <c r="Q24" s="93">
        <f>SUM(Q8:R23)</f>
        <v>182648674419</v>
      </c>
      <c r="S24" s="21"/>
      <c r="T24" s="21"/>
      <c r="U24" s="21"/>
      <c r="V24" s="21"/>
    </row>
    <row r="25" spans="1:22" ht="13.5" thickTop="1"/>
    <row r="26" spans="1:22">
      <c r="O26" s="21"/>
      <c r="T26" s="21"/>
    </row>
    <row r="27" spans="1:22">
      <c r="G27" s="21"/>
      <c r="M27" s="21"/>
      <c r="O27" s="21"/>
      <c r="Q27" s="21"/>
      <c r="T27" s="21"/>
    </row>
    <row r="28" spans="1:22">
      <c r="G28" s="21"/>
      <c r="I28" s="22"/>
      <c r="M28" s="21"/>
      <c r="O28" s="21"/>
      <c r="Q28" s="21"/>
    </row>
    <row r="29" spans="1:22">
      <c r="G29" s="21"/>
      <c r="I29" s="22"/>
      <c r="M29" s="21"/>
      <c r="O29" s="21"/>
      <c r="Q29" s="21"/>
    </row>
    <row r="30" spans="1:22">
      <c r="I30" s="21"/>
      <c r="M30" s="21"/>
    </row>
    <row r="31" spans="1:22">
      <c r="M31" s="21"/>
    </row>
    <row r="32" spans="1:22">
      <c r="M32" s="21"/>
    </row>
    <row r="33" spans="13:13">
      <c r="M33" s="21"/>
    </row>
  </sheetData>
  <mergeCells count="7">
    <mergeCell ref="A1:Q1"/>
    <mergeCell ref="A2:Q2"/>
    <mergeCell ref="A3:Q3"/>
    <mergeCell ref="A5:Q5"/>
    <mergeCell ref="A6:A7"/>
    <mergeCell ref="C6:I6"/>
    <mergeCell ref="K6:Q6"/>
  </mergeCells>
  <pageMargins left="0.39" right="0.39" top="0.39" bottom="0.39" header="0" footer="0"/>
  <pageSetup scale="75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theme="6" tint="0.39997558519241921"/>
    <pageSetUpPr fitToPage="1"/>
  </sheetPr>
  <dimension ref="A1:BI28"/>
  <sheetViews>
    <sheetView rightToLeft="1" view="pageBreakPreview" zoomScaleNormal="90" zoomScaleSheetLayoutView="100" workbookViewId="0">
      <selection activeCell="A23" sqref="A23"/>
    </sheetView>
  </sheetViews>
  <sheetFormatPr defaultRowHeight="12.75"/>
  <cols>
    <col min="1" max="1" width="40.28515625" customWidth="1"/>
    <col min="2" max="2" width="1.28515625" customWidth="1"/>
    <col min="3" max="3" width="12.140625" bestFit="1" customWidth="1"/>
    <col min="4" max="4" width="1.28515625" customWidth="1"/>
    <col min="5" max="5" width="17.7109375" bestFit="1" customWidth="1"/>
    <col min="6" max="6" width="1.28515625" customWidth="1"/>
    <col min="7" max="7" width="17.85546875" bestFit="1" customWidth="1"/>
    <col min="8" max="8" width="1.28515625" customWidth="1"/>
    <col min="9" max="9" width="19.42578125" customWidth="1"/>
    <col min="10" max="10" width="1.28515625" customWidth="1"/>
    <col min="11" max="11" width="12.140625" bestFit="1" customWidth="1"/>
    <col min="12" max="12" width="1.28515625" customWidth="1"/>
    <col min="13" max="13" width="17.7109375" bestFit="1" customWidth="1"/>
    <col min="14" max="14" width="1.28515625" customWidth="1"/>
    <col min="15" max="15" width="17.85546875" bestFit="1" customWidth="1"/>
    <col min="16" max="16" width="1.28515625" customWidth="1"/>
    <col min="17" max="17" width="21.140625" customWidth="1"/>
    <col min="18" max="18" width="0.5703125" customWidth="1"/>
    <col min="19" max="19" width="16.85546875" bestFit="1" customWidth="1"/>
    <col min="20" max="20" width="12.85546875" bestFit="1" customWidth="1"/>
    <col min="21" max="21" width="18.28515625" bestFit="1" customWidth="1"/>
    <col min="22" max="22" width="14.7109375" bestFit="1" customWidth="1"/>
    <col min="27" max="27" width="11.5703125" customWidth="1"/>
  </cols>
  <sheetData>
    <row r="1" spans="1:61" ht="29.1" customHeight="1">
      <c r="A1" s="72" t="s">
        <v>0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</row>
    <row r="2" spans="1:61" ht="21.75" customHeight="1">
      <c r="A2" s="72" t="s">
        <v>25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</row>
    <row r="3" spans="1:61" ht="21.75" customHeight="1">
      <c r="A3" s="72" t="s">
        <v>93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</row>
    <row r="4" spans="1:61" ht="14.45" customHeight="1"/>
    <row r="5" spans="1:61" ht="24">
      <c r="A5" s="73" t="s">
        <v>67</v>
      </c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</row>
    <row r="6" spans="1:61" ht="24">
      <c r="A6" s="79" t="s">
        <v>26</v>
      </c>
      <c r="B6" s="37"/>
      <c r="C6" s="79" t="s">
        <v>94</v>
      </c>
      <c r="D6" s="79"/>
      <c r="E6" s="79"/>
      <c r="F6" s="79"/>
      <c r="G6" s="79"/>
      <c r="H6" s="79"/>
      <c r="I6" s="79"/>
      <c r="J6" s="11"/>
      <c r="K6" s="79" t="s">
        <v>95</v>
      </c>
      <c r="L6" s="79"/>
      <c r="M6" s="79"/>
      <c r="N6" s="79"/>
      <c r="O6" s="79"/>
      <c r="P6" s="79"/>
      <c r="Q6" s="79"/>
    </row>
    <row r="7" spans="1:61" ht="42.75" customHeight="1">
      <c r="A7" s="79"/>
      <c r="B7" s="11"/>
      <c r="C7" s="4" t="s">
        <v>6</v>
      </c>
      <c r="D7" s="12"/>
      <c r="E7" s="4" t="s">
        <v>8</v>
      </c>
      <c r="F7" s="12"/>
      <c r="G7" s="4" t="s">
        <v>48</v>
      </c>
      <c r="H7" s="12"/>
      <c r="I7" s="4" t="s">
        <v>50</v>
      </c>
      <c r="J7" s="11"/>
      <c r="K7" s="4" t="s">
        <v>6</v>
      </c>
      <c r="L7" s="12"/>
      <c r="M7" s="4" t="s">
        <v>8</v>
      </c>
      <c r="N7" s="12"/>
      <c r="O7" s="4" t="s">
        <v>48</v>
      </c>
      <c r="P7" s="12"/>
      <c r="Q7" s="4" t="s">
        <v>50</v>
      </c>
      <c r="S7" s="21"/>
      <c r="T7" s="21"/>
    </row>
    <row r="8" spans="1:61" ht="24.75" customHeight="1">
      <c r="A8" s="13" t="s">
        <v>76</v>
      </c>
      <c r="B8" s="11"/>
      <c r="C8" s="87">
        <v>1760327</v>
      </c>
      <c r="D8" s="91"/>
      <c r="E8" s="87">
        <v>48849477400</v>
      </c>
      <c r="F8" s="91"/>
      <c r="G8" s="87">
        <v>52950024978</v>
      </c>
      <c r="H8" s="91"/>
      <c r="I8" s="92">
        <f>E8-G8</f>
        <v>-4100547578</v>
      </c>
      <c r="J8" s="91"/>
      <c r="K8" s="87">
        <v>1760327</v>
      </c>
      <c r="L8" s="91"/>
      <c r="M8" s="87">
        <v>48849477400</v>
      </c>
      <c r="N8" s="91"/>
      <c r="O8" s="87">
        <v>47743228383</v>
      </c>
      <c r="P8" s="91"/>
      <c r="Q8" s="95">
        <f>M8-O8</f>
        <v>1106249017</v>
      </c>
      <c r="S8" s="24"/>
      <c r="T8" s="24"/>
      <c r="U8" s="24"/>
      <c r="V8" s="22"/>
      <c r="W8" s="21"/>
      <c r="X8" s="21"/>
    </row>
    <row r="9" spans="1:61" ht="24.75" customHeight="1">
      <c r="A9" s="14" t="s">
        <v>101</v>
      </c>
      <c r="B9" s="11"/>
      <c r="C9" s="86">
        <v>1000000</v>
      </c>
      <c r="D9" s="91"/>
      <c r="E9" s="86">
        <v>29744027843</v>
      </c>
      <c r="F9" s="91"/>
      <c r="G9" s="86">
        <v>29631922743</v>
      </c>
      <c r="H9" s="91"/>
      <c r="I9" s="92">
        <f t="shared" ref="I9:I17" si="0">E9-G9</f>
        <v>112105100</v>
      </c>
      <c r="J9" s="91"/>
      <c r="K9" s="86">
        <v>1000000</v>
      </c>
      <c r="L9" s="91"/>
      <c r="M9" s="86">
        <v>29744027843</v>
      </c>
      <c r="N9" s="91"/>
      <c r="O9" s="86">
        <v>29631922743</v>
      </c>
      <c r="P9" s="91"/>
      <c r="Q9" s="92">
        <f t="shared" ref="Q9:Q18" si="1">M9-O9</f>
        <v>112105100</v>
      </c>
      <c r="S9" s="24"/>
      <c r="T9" s="24"/>
      <c r="U9" s="24"/>
      <c r="V9" s="22"/>
      <c r="W9" s="21"/>
      <c r="X9" s="21"/>
    </row>
    <row r="10" spans="1:61" ht="24.75" customHeight="1">
      <c r="A10" s="14" t="s">
        <v>81</v>
      </c>
      <c r="B10" s="11"/>
      <c r="C10" s="86">
        <v>7435771</v>
      </c>
      <c r="D10" s="91"/>
      <c r="E10" s="86">
        <v>145666638338</v>
      </c>
      <c r="F10" s="91"/>
      <c r="G10" s="86">
        <v>153909404052</v>
      </c>
      <c r="H10" s="91"/>
      <c r="I10" s="92">
        <f t="shared" si="0"/>
        <v>-8242765714</v>
      </c>
      <c r="J10" s="91"/>
      <c r="K10" s="86">
        <v>7435771</v>
      </c>
      <c r="L10" s="91"/>
      <c r="M10" s="86">
        <v>145666638338</v>
      </c>
      <c r="N10" s="91"/>
      <c r="O10" s="86">
        <v>143737563546</v>
      </c>
      <c r="P10" s="91"/>
      <c r="Q10" s="92">
        <f t="shared" si="1"/>
        <v>1929074792</v>
      </c>
      <c r="S10" s="24"/>
      <c r="T10" s="24"/>
      <c r="U10" s="24"/>
      <c r="V10" s="22"/>
      <c r="W10" s="21"/>
      <c r="X10" s="21"/>
    </row>
    <row r="11" spans="1:61" ht="24.75" customHeight="1">
      <c r="A11" s="14" t="s">
        <v>80</v>
      </c>
      <c r="B11" s="11"/>
      <c r="C11" s="86">
        <v>7386839</v>
      </c>
      <c r="D11" s="91"/>
      <c r="E11" s="86">
        <v>119080137319</v>
      </c>
      <c r="F11" s="91"/>
      <c r="G11" s="86">
        <v>119274737418</v>
      </c>
      <c r="H11" s="91"/>
      <c r="I11" s="92">
        <f t="shared" si="0"/>
        <v>-194600099</v>
      </c>
      <c r="J11" s="91"/>
      <c r="K11" s="86">
        <v>7386839</v>
      </c>
      <c r="L11" s="91"/>
      <c r="M11" s="86">
        <v>119080137319</v>
      </c>
      <c r="N11" s="91"/>
      <c r="O11" s="86">
        <v>114646819612</v>
      </c>
      <c r="P11" s="91"/>
      <c r="Q11" s="92">
        <f t="shared" si="1"/>
        <v>4433317707</v>
      </c>
      <c r="S11" s="24"/>
      <c r="T11" s="24"/>
      <c r="U11" s="24"/>
      <c r="V11" s="22"/>
      <c r="W11" s="21"/>
      <c r="X11" s="21"/>
    </row>
    <row r="12" spans="1:61" ht="24.75" customHeight="1">
      <c r="A12" s="14" t="s">
        <v>12</v>
      </c>
      <c r="B12" s="11"/>
      <c r="C12" s="86">
        <v>82099385</v>
      </c>
      <c r="D12" s="91"/>
      <c r="E12" s="86">
        <v>415189203694</v>
      </c>
      <c r="F12" s="91"/>
      <c r="G12" s="86">
        <v>408258809997</v>
      </c>
      <c r="H12" s="91"/>
      <c r="I12" s="92">
        <f t="shared" si="0"/>
        <v>6930393697</v>
      </c>
      <c r="J12" s="91"/>
      <c r="K12" s="86">
        <v>82099385</v>
      </c>
      <c r="L12" s="91"/>
      <c r="M12" s="86">
        <v>415189203694</v>
      </c>
      <c r="N12" s="91"/>
      <c r="O12" s="86">
        <v>377775777126</v>
      </c>
      <c r="P12" s="91"/>
      <c r="Q12" s="92">
        <f t="shared" si="1"/>
        <v>37413426568</v>
      </c>
      <c r="S12" s="24"/>
      <c r="T12" s="24"/>
      <c r="U12" s="24"/>
      <c r="V12" s="22"/>
      <c r="W12" s="21"/>
      <c r="X12" s="21"/>
    </row>
    <row r="13" spans="1:61" s="31" customFormat="1" ht="24.75" customHeight="1">
      <c r="A13" s="14" t="s">
        <v>77</v>
      </c>
      <c r="B13" s="11"/>
      <c r="C13" s="86">
        <v>4163204</v>
      </c>
      <c r="D13" s="91"/>
      <c r="E13" s="86">
        <v>57764358268</v>
      </c>
      <c r="F13" s="91"/>
      <c r="G13" s="86">
        <v>57857116860</v>
      </c>
      <c r="H13" s="91"/>
      <c r="I13" s="92">
        <f t="shared" si="0"/>
        <v>-92758592</v>
      </c>
      <c r="J13" s="91"/>
      <c r="K13" s="86">
        <v>4163204</v>
      </c>
      <c r="L13" s="91"/>
      <c r="M13" s="86">
        <v>57764358268</v>
      </c>
      <c r="N13" s="91"/>
      <c r="O13" s="86">
        <v>57640681790</v>
      </c>
      <c r="P13" s="91"/>
      <c r="Q13" s="92">
        <f t="shared" si="1"/>
        <v>123676478</v>
      </c>
      <c r="R13"/>
      <c r="S13" s="24"/>
      <c r="T13" s="24"/>
      <c r="U13" s="24"/>
      <c r="V13" s="22"/>
      <c r="W13" s="21"/>
      <c r="X13" s="21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</row>
    <row r="14" spans="1:61" s="31" customFormat="1" ht="24.75" customHeight="1">
      <c r="A14" s="14" t="s">
        <v>13</v>
      </c>
      <c r="B14" s="11"/>
      <c r="C14" s="86">
        <v>211910151</v>
      </c>
      <c r="D14" s="91"/>
      <c r="E14" s="86">
        <v>555206138325</v>
      </c>
      <c r="F14" s="91"/>
      <c r="G14" s="86">
        <v>514626486656</v>
      </c>
      <c r="H14" s="91"/>
      <c r="I14" s="92">
        <f t="shared" si="0"/>
        <v>40579651669</v>
      </c>
      <c r="J14" s="91"/>
      <c r="K14" s="86">
        <v>211910151</v>
      </c>
      <c r="L14" s="91"/>
      <c r="M14" s="86">
        <v>555206138325</v>
      </c>
      <c r="N14" s="91"/>
      <c r="O14" s="86">
        <v>540452197509</v>
      </c>
      <c r="P14" s="91"/>
      <c r="Q14" s="92">
        <f t="shared" si="1"/>
        <v>14753940816</v>
      </c>
      <c r="R14"/>
      <c r="S14" s="24"/>
      <c r="T14" s="24"/>
      <c r="U14" s="24"/>
      <c r="V14" s="22"/>
      <c r="W14" s="21"/>
      <c r="X14" s="21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</row>
    <row r="15" spans="1:61" s="31" customFormat="1" ht="24.75" customHeight="1">
      <c r="A15" s="14" t="s">
        <v>74</v>
      </c>
      <c r="B15" s="11"/>
      <c r="C15" s="86">
        <v>12987929</v>
      </c>
      <c r="D15" s="91"/>
      <c r="E15" s="86">
        <v>225921349955</v>
      </c>
      <c r="F15" s="91"/>
      <c r="G15" s="86">
        <v>226229179933</v>
      </c>
      <c r="H15" s="91"/>
      <c r="I15" s="92">
        <f t="shared" si="0"/>
        <v>-307829978</v>
      </c>
      <c r="J15" s="91"/>
      <c r="K15" s="86">
        <v>12987929</v>
      </c>
      <c r="L15" s="91"/>
      <c r="M15" s="86">
        <v>225921349955</v>
      </c>
      <c r="N15" s="91"/>
      <c r="O15" s="86">
        <v>225563658578</v>
      </c>
      <c r="P15" s="91"/>
      <c r="Q15" s="92">
        <f t="shared" si="1"/>
        <v>357691377</v>
      </c>
      <c r="R15"/>
      <c r="S15" s="24"/>
      <c r="T15" s="24"/>
      <c r="U15" s="24"/>
      <c r="V15" s="22"/>
      <c r="W15" s="21"/>
      <c r="X15" s="21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</row>
    <row r="16" spans="1:61" ht="24.75" customHeight="1">
      <c r="A16" s="14" t="s">
        <v>99</v>
      </c>
      <c r="B16" s="11"/>
      <c r="C16" s="86">
        <v>140119242</v>
      </c>
      <c r="D16" s="91"/>
      <c r="E16" s="86">
        <v>182296602291</v>
      </c>
      <c r="F16" s="91"/>
      <c r="G16" s="86">
        <v>177250841130</v>
      </c>
      <c r="H16" s="91"/>
      <c r="I16" s="92">
        <f t="shared" si="0"/>
        <v>5045761161</v>
      </c>
      <c r="J16" s="91"/>
      <c r="K16" s="86">
        <v>140119242</v>
      </c>
      <c r="L16" s="91"/>
      <c r="M16" s="86">
        <v>182296602291</v>
      </c>
      <c r="N16" s="91"/>
      <c r="O16" s="86">
        <v>177250841130</v>
      </c>
      <c r="P16" s="91"/>
      <c r="Q16" s="92">
        <f t="shared" si="1"/>
        <v>5045761161</v>
      </c>
      <c r="S16" s="24"/>
      <c r="T16" s="24"/>
      <c r="U16" s="24"/>
      <c r="V16" s="22"/>
      <c r="W16" s="21"/>
      <c r="X16" s="21"/>
    </row>
    <row r="17" spans="1:61" ht="24.75" customHeight="1">
      <c r="A17" s="14" t="s">
        <v>100</v>
      </c>
      <c r="B17" s="11"/>
      <c r="C17" s="86">
        <v>4756103</v>
      </c>
      <c r="D17" s="91"/>
      <c r="E17" s="86">
        <v>49906601692</v>
      </c>
      <c r="F17" s="91"/>
      <c r="G17" s="86">
        <v>49321272002</v>
      </c>
      <c r="H17" s="91"/>
      <c r="I17" s="92">
        <f t="shared" si="0"/>
        <v>585329690</v>
      </c>
      <c r="J17" s="91"/>
      <c r="K17" s="86">
        <v>4756103</v>
      </c>
      <c r="L17" s="91"/>
      <c r="M17" s="86">
        <v>49906601692</v>
      </c>
      <c r="N17" s="91"/>
      <c r="O17" s="86">
        <v>49321272002</v>
      </c>
      <c r="P17" s="91"/>
      <c r="Q17" s="92">
        <f t="shared" si="1"/>
        <v>585329690</v>
      </c>
      <c r="S17" s="24"/>
      <c r="T17" s="24"/>
      <c r="U17" s="24"/>
      <c r="V17" s="22"/>
      <c r="W17" s="21"/>
      <c r="X17" s="21"/>
    </row>
    <row r="18" spans="1:61" s="31" customFormat="1" ht="24.75" customHeight="1">
      <c r="A18" s="14" t="s">
        <v>88</v>
      </c>
      <c r="B18" s="11"/>
      <c r="C18" s="86">
        <v>362184292</v>
      </c>
      <c r="D18" s="91"/>
      <c r="E18" s="86">
        <v>550825546609</v>
      </c>
      <c r="F18" s="91"/>
      <c r="G18" s="86">
        <v>501967814833</v>
      </c>
      <c r="H18" s="91"/>
      <c r="I18" s="92">
        <f t="shared" ref="I18" si="2">E18-G18</f>
        <v>48857731776</v>
      </c>
      <c r="J18" s="91"/>
      <c r="K18" s="86">
        <v>362184292</v>
      </c>
      <c r="L18" s="91"/>
      <c r="M18" s="86">
        <v>550825546609</v>
      </c>
      <c r="N18" s="91"/>
      <c r="O18" s="86">
        <v>637806522372</v>
      </c>
      <c r="P18" s="91"/>
      <c r="Q18" s="92">
        <f t="shared" si="1"/>
        <v>-86980975763</v>
      </c>
      <c r="R18"/>
      <c r="S18" s="24"/>
      <c r="T18" s="24"/>
      <c r="U18" s="24"/>
      <c r="V18" s="22"/>
      <c r="W18" s="21"/>
      <c r="X18" s="21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</row>
    <row r="19" spans="1:61" s="31" customFormat="1" ht="24.75" customHeight="1">
      <c r="A19" s="14" t="s">
        <v>92</v>
      </c>
      <c r="B19" s="11"/>
      <c r="C19" s="86">
        <v>836217</v>
      </c>
      <c r="D19" s="91"/>
      <c r="E19" s="86">
        <v>23891940890</v>
      </c>
      <c r="F19" s="91"/>
      <c r="G19" s="86">
        <v>23930577306</v>
      </c>
      <c r="H19" s="91"/>
      <c r="I19" s="92">
        <f t="shared" ref="I19" si="3">E19-G19</f>
        <v>-38636416</v>
      </c>
      <c r="J19" s="91"/>
      <c r="K19" s="86">
        <v>836217</v>
      </c>
      <c r="L19" s="91"/>
      <c r="M19" s="86">
        <v>23891940890</v>
      </c>
      <c r="N19" s="91"/>
      <c r="O19" s="86">
        <v>23609928856</v>
      </c>
      <c r="P19" s="91"/>
      <c r="Q19" s="92">
        <f t="shared" ref="Q19" si="4">M19-O19</f>
        <v>282012034</v>
      </c>
      <c r="R19"/>
      <c r="S19" s="24"/>
      <c r="T19" s="24"/>
      <c r="U19" s="24"/>
      <c r="V19" s="22"/>
      <c r="W19" s="21"/>
      <c r="X19" s="21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</row>
    <row r="20" spans="1:61" ht="24.75" customHeight="1" thickBot="1">
      <c r="A20" s="9" t="s">
        <v>14</v>
      </c>
      <c r="B20" s="11"/>
      <c r="C20" s="17">
        <f>SUM(C8:C19)</f>
        <v>836639460</v>
      </c>
      <c r="D20" s="11"/>
      <c r="E20" s="17">
        <f>SUM(E8:E19)</f>
        <v>2404342022624</v>
      </c>
      <c r="F20" s="11"/>
      <c r="G20" s="17">
        <f>SUM(G8:G19)</f>
        <v>2315208187908</v>
      </c>
      <c r="H20" s="11"/>
      <c r="I20" s="25">
        <f>SUM(I8:I19)</f>
        <v>89133834716</v>
      </c>
      <c r="J20" s="11"/>
      <c r="K20" s="17">
        <f>SUM(K8:K19)</f>
        <v>836639460</v>
      </c>
      <c r="L20" s="11"/>
      <c r="M20" s="17">
        <f>SUM(M8:M19)</f>
        <v>2404342022624</v>
      </c>
      <c r="N20" s="11"/>
      <c r="O20" s="17">
        <f>SUM(O8:O19)</f>
        <v>2425180413647</v>
      </c>
      <c r="P20" s="11"/>
      <c r="Q20" s="25">
        <f>SUM(Q8:Q19)</f>
        <v>-20838391023</v>
      </c>
      <c r="S20" s="24"/>
      <c r="T20" s="21"/>
      <c r="U20" s="24"/>
      <c r="V20" s="22"/>
      <c r="W20" s="21"/>
      <c r="X20" s="21"/>
    </row>
    <row r="21" spans="1:61" ht="13.5" thickTop="1">
      <c r="S21" s="21"/>
    </row>
    <row r="22" spans="1:61">
      <c r="G22" s="21"/>
      <c r="I22" s="21"/>
      <c r="Q22" s="21"/>
      <c r="S22" s="21"/>
    </row>
    <row r="23" spans="1:61">
      <c r="G23" s="21"/>
      <c r="I23" s="22"/>
      <c r="Q23" s="21"/>
    </row>
    <row r="24" spans="1:61">
      <c r="G24" s="21"/>
      <c r="I24" s="22"/>
      <c r="Q24" s="22"/>
    </row>
    <row r="25" spans="1:61">
      <c r="G25" s="21"/>
      <c r="I25" s="22"/>
      <c r="Q25" s="22"/>
    </row>
    <row r="26" spans="1:61">
      <c r="E26" s="21"/>
      <c r="I26" s="22"/>
    </row>
    <row r="27" spans="1:61">
      <c r="G27" s="21"/>
      <c r="I27" s="22"/>
    </row>
    <row r="28" spans="1:61">
      <c r="G28" s="21"/>
    </row>
  </sheetData>
  <mergeCells count="7">
    <mergeCell ref="A1:Q1"/>
    <mergeCell ref="A2:Q2"/>
    <mergeCell ref="A3:Q3"/>
    <mergeCell ref="A5:Q5"/>
    <mergeCell ref="A6:A7"/>
    <mergeCell ref="C6:I6"/>
    <mergeCell ref="K6:Q6"/>
  </mergeCells>
  <pageMargins left="0.39" right="0.39" top="0.39" bottom="0.39" header="0" footer="0"/>
  <pageSetup scale="7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6" tint="0.39997558519241921"/>
    <pageSetUpPr fitToPage="1"/>
  </sheetPr>
  <dimension ref="A1:AE26"/>
  <sheetViews>
    <sheetView rightToLeft="1" view="pageBreakPreview" zoomScaleNormal="90" zoomScaleSheetLayoutView="100" workbookViewId="0">
      <selection activeCell="M33" sqref="M33"/>
    </sheetView>
  </sheetViews>
  <sheetFormatPr defaultRowHeight="12.75"/>
  <cols>
    <col min="1" max="2" width="2.5703125" customWidth="1"/>
    <col min="3" max="3" width="23.42578125" customWidth="1"/>
    <col min="4" max="4" width="1.28515625" customWidth="1"/>
    <col min="5" max="5" width="11.85546875" bestFit="1" customWidth="1"/>
    <col min="6" max="6" width="1.28515625" customWidth="1"/>
    <col min="7" max="7" width="17.85546875" bestFit="1" customWidth="1"/>
    <col min="8" max="8" width="1.28515625" customWidth="1"/>
    <col min="9" max="9" width="17.7109375" bestFit="1" customWidth="1"/>
    <col min="10" max="10" width="1.28515625" customWidth="1"/>
    <col min="11" max="11" width="12.140625" bestFit="1" customWidth="1"/>
    <col min="12" max="12" width="1.28515625" customWidth="1"/>
    <col min="13" max="13" width="16.42578125" bestFit="1" customWidth="1"/>
    <col min="14" max="14" width="1.28515625" customWidth="1"/>
    <col min="15" max="15" width="14.28515625" customWidth="1"/>
    <col min="16" max="16" width="1.28515625" customWidth="1"/>
    <col min="17" max="17" width="15.7109375" bestFit="1" customWidth="1"/>
    <col min="18" max="18" width="1.28515625" customWidth="1"/>
    <col min="19" max="19" width="15.5703125" customWidth="1"/>
    <col min="20" max="20" width="1.28515625" customWidth="1"/>
    <col min="21" max="21" width="11.28515625" customWidth="1"/>
    <col min="22" max="22" width="1.28515625" customWidth="1"/>
    <col min="23" max="23" width="17.7109375" bestFit="1" customWidth="1"/>
    <col min="24" max="24" width="1.28515625" customWidth="1"/>
    <col min="25" max="25" width="17.7109375" bestFit="1" customWidth="1"/>
    <col min="26" max="26" width="1.28515625" customWidth="1"/>
    <col min="27" max="27" width="18.42578125" bestFit="1" customWidth="1"/>
    <col min="28" max="28" width="0.28515625" customWidth="1"/>
    <col min="29" max="29" width="11.5703125" bestFit="1" customWidth="1"/>
    <col min="31" max="31" width="12.7109375" bestFit="1" customWidth="1"/>
  </cols>
  <sheetData>
    <row r="1" spans="1:31" ht="29.1" customHeight="1">
      <c r="A1" s="72" t="s">
        <v>0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</row>
    <row r="2" spans="1:31" ht="21.75" customHeight="1">
      <c r="A2" s="72" t="s">
        <v>1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</row>
    <row r="3" spans="1:31" ht="21.75" customHeight="1">
      <c r="A3" s="72" t="s">
        <v>93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s="72"/>
    </row>
    <row r="4" spans="1:31" ht="28.5" customHeight="1">
      <c r="A4" s="73" t="s">
        <v>51</v>
      </c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</row>
    <row r="5" spans="1:31" ht="27" customHeight="1">
      <c r="A5" s="73" t="s">
        <v>73</v>
      </c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</row>
    <row r="6" spans="1:31" ht="24.6" customHeight="1">
      <c r="A6" s="7"/>
      <c r="B6" s="7"/>
      <c r="C6" s="7"/>
      <c r="D6" s="7"/>
      <c r="E6" s="75" t="s">
        <v>87</v>
      </c>
      <c r="F6" s="75"/>
      <c r="G6" s="75"/>
      <c r="H6" s="75"/>
      <c r="I6" s="75"/>
      <c r="J6" s="7"/>
      <c r="K6" s="75" t="s">
        <v>2</v>
      </c>
      <c r="L6" s="75"/>
      <c r="M6" s="75"/>
      <c r="N6" s="75"/>
      <c r="O6" s="75"/>
      <c r="P6" s="75"/>
      <c r="Q6" s="75"/>
      <c r="R6" s="7"/>
      <c r="S6" s="75" t="s">
        <v>96</v>
      </c>
      <c r="T6" s="75"/>
      <c r="U6" s="75"/>
      <c r="V6" s="75"/>
      <c r="W6" s="75"/>
      <c r="X6" s="75"/>
      <c r="Y6" s="75"/>
      <c r="Z6" s="75"/>
      <c r="AA6" s="75"/>
    </row>
    <row r="7" spans="1:31" ht="24.75" customHeight="1">
      <c r="A7" s="7"/>
      <c r="B7" s="7"/>
      <c r="C7" s="7"/>
      <c r="D7" s="7"/>
      <c r="E7" s="78" t="s">
        <v>6</v>
      </c>
      <c r="F7" s="8"/>
      <c r="G7" s="78" t="s">
        <v>7</v>
      </c>
      <c r="H7" s="8"/>
      <c r="I7" s="78" t="s">
        <v>8</v>
      </c>
      <c r="J7" s="7"/>
      <c r="K7" s="83" t="s">
        <v>3</v>
      </c>
      <c r="L7" s="83"/>
      <c r="M7" s="83"/>
      <c r="N7" s="8"/>
      <c r="O7" s="83" t="s">
        <v>4</v>
      </c>
      <c r="P7" s="83"/>
      <c r="Q7" s="83"/>
      <c r="R7" s="7"/>
      <c r="S7" s="78" t="s">
        <v>6</v>
      </c>
      <c r="T7" s="8"/>
      <c r="U7" s="81" t="s">
        <v>10</v>
      </c>
      <c r="V7" s="8"/>
      <c r="W7" s="78" t="s">
        <v>7</v>
      </c>
      <c r="X7" s="8"/>
      <c r="Y7" s="78" t="s">
        <v>8</v>
      </c>
      <c r="Z7" s="8"/>
      <c r="AA7" s="81" t="s">
        <v>11</v>
      </c>
    </row>
    <row r="8" spans="1:31" ht="24.75" customHeight="1">
      <c r="A8" s="75" t="s">
        <v>5</v>
      </c>
      <c r="B8" s="75"/>
      <c r="C8" s="75"/>
      <c r="D8" s="7"/>
      <c r="E8" s="79"/>
      <c r="F8" s="7"/>
      <c r="G8" s="79"/>
      <c r="H8" s="7"/>
      <c r="I8" s="79"/>
      <c r="J8" s="7"/>
      <c r="K8" s="3" t="s">
        <v>6</v>
      </c>
      <c r="L8" s="8"/>
      <c r="M8" s="3" t="s">
        <v>7</v>
      </c>
      <c r="N8" s="7"/>
      <c r="O8" s="3" t="s">
        <v>6</v>
      </c>
      <c r="P8" s="8"/>
      <c r="Q8" s="3" t="s">
        <v>9</v>
      </c>
      <c r="R8" s="7"/>
      <c r="S8" s="79"/>
      <c r="T8" s="7"/>
      <c r="U8" s="82"/>
      <c r="V8" s="7"/>
      <c r="W8" s="79"/>
      <c r="X8" s="7"/>
      <c r="Y8" s="79"/>
      <c r="Z8" s="7"/>
      <c r="AA8" s="82"/>
    </row>
    <row r="9" spans="1:31" ht="24.75" customHeight="1">
      <c r="A9" s="76" t="s">
        <v>12</v>
      </c>
      <c r="B9" s="76"/>
      <c r="C9" s="76"/>
      <c r="D9" s="7"/>
      <c r="E9" s="52">
        <v>49845961</v>
      </c>
      <c r="F9" s="7"/>
      <c r="G9" s="52">
        <v>167546393271</v>
      </c>
      <c r="H9" s="7"/>
      <c r="I9" s="52">
        <v>249389046894.68701</v>
      </c>
      <c r="J9" s="7"/>
      <c r="K9" s="52">
        <v>32403424</v>
      </c>
      <c r="L9" s="7"/>
      <c r="M9" s="52">
        <v>159531084903</v>
      </c>
      <c r="N9" s="7"/>
      <c r="O9" s="55">
        <v>-150000</v>
      </c>
      <c r="P9" s="7"/>
      <c r="Q9" s="52">
        <v>772412528</v>
      </c>
      <c r="R9" s="7"/>
      <c r="S9" s="52">
        <v>82099385</v>
      </c>
      <c r="T9" s="7"/>
      <c r="U9" s="52">
        <v>5061</v>
      </c>
      <c r="V9" s="7"/>
      <c r="W9" s="52">
        <v>326565586198</v>
      </c>
      <c r="X9" s="7"/>
      <c r="Y9" s="52">
        <v>415189203694.51099</v>
      </c>
      <c r="Z9" s="7"/>
      <c r="AA9" s="56">
        <v>16.13</v>
      </c>
      <c r="AC9" s="20"/>
      <c r="AD9" s="10"/>
      <c r="AE9" s="21"/>
    </row>
    <row r="10" spans="1:31" ht="24.75" customHeight="1">
      <c r="A10" s="77" t="s">
        <v>13</v>
      </c>
      <c r="B10" s="77"/>
      <c r="C10" s="77"/>
      <c r="D10" s="7"/>
      <c r="E10" s="53">
        <v>197555069</v>
      </c>
      <c r="F10" s="7"/>
      <c r="G10" s="53">
        <v>545959515113</v>
      </c>
      <c r="H10" s="7"/>
      <c r="I10" s="53">
        <v>471205561101.22601</v>
      </c>
      <c r="J10" s="7"/>
      <c r="K10" s="53">
        <v>20455082</v>
      </c>
      <c r="L10" s="7"/>
      <c r="M10" s="53">
        <v>58767991963</v>
      </c>
      <c r="N10" s="7"/>
      <c r="O10" s="55">
        <v>-6100000</v>
      </c>
      <c r="P10" s="7"/>
      <c r="Q10" s="55">
        <v>17557746069</v>
      </c>
      <c r="R10" s="7"/>
      <c r="S10" s="53">
        <v>211910151</v>
      </c>
      <c r="T10" s="7"/>
      <c r="U10" s="53">
        <v>2622</v>
      </c>
      <c r="V10" s="7"/>
      <c r="W10" s="53">
        <v>587869660508</v>
      </c>
      <c r="X10" s="7"/>
      <c r="Y10" s="53">
        <v>555206138325.89905</v>
      </c>
      <c r="Z10" s="7"/>
      <c r="AA10" s="57">
        <v>21.57</v>
      </c>
      <c r="AC10" s="20"/>
      <c r="AD10" s="10"/>
      <c r="AE10" s="21"/>
    </row>
    <row r="11" spans="1:31" ht="24.75" customHeight="1">
      <c r="A11" s="80" t="s">
        <v>88</v>
      </c>
      <c r="B11" s="80"/>
      <c r="C11" s="80"/>
      <c r="D11" s="7"/>
      <c r="E11" s="53">
        <v>362184283</v>
      </c>
      <c r="F11" s="7"/>
      <c r="G11" s="53">
        <v>637806522363</v>
      </c>
      <c r="H11" s="7"/>
      <c r="I11" s="53">
        <v>501967814824.604</v>
      </c>
      <c r="J11" s="7"/>
      <c r="K11" s="53">
        <v>9</v>
      </c>
      <c r="L11" s="7"/>
      <c r="M11" s="53">
        <v>9</v>
      </c>
      <c r="N11" s="7"/>
      <c r="O11" s="55">
        <v>0</v>
      </c>
      <c r="P11" s="7"/>
      <c r="Q11" s="55">
        <v>0</v>
      </c>
      <c r="R11" s="7"/>
      <c r="S11" s="53">
        <v>362184292</v>
      </c>
      <c r="T11" s="7"/>
      <c r="U11" s="53">
        <v>1522</v>
      </c>
      <c r="V11" s="7"/>
      <c r="W11" s="53">
        <v>637806522372</v>
      </c>
      <c r="X11" s="7"/>
      <c r="Y11" s="53">
        <v>550825546609.75806</v>
      </c>
      <c r="Z11" s="7"/>
      <c r="AA11" s="57">
        <v>21.4</v>
      </c>
      <c r="AC11" s="20"/>
      <c r="AD11" s="10"/>
      <c r="AE11" s="21"/>
    </row>
    <row r="12" spans="1:31" ht="24.75" customHeight="1">
      <c r="A12" s="80" t="s">
        <v>99</v>
      </c>
      <c r="B12" s="80"/>
      <c r="C12" s="80"/>
      <c r="D12" s="7"/>
      <c r="E12" s="53">
        <v>0</v>
      </c>
      <c r="F12" s="7"/>
      <c r="G12" s="53">
        <v>0</v>
      </c>
      <c r="H12" s="7"/>
      <c r="I12" s="53">
        <v>0</v>
      </c>
      <c r="J12" s="7"/>
      <c r="K12" s="53">
        <v>157119242</v>
      </c>
      <c r="L12" s="7"/>
      <c r="M12" s="53">
        <v>198755841130</v>
      </c>
      <c r="N12" s="7"/>
      <c r="O12" s="55">
        <v>-17000000</v>
      </c>
      <c r="P12" s="7"/>
      <c r="Q12" s="55">
        <v>22117178289</v>
      </c>
      <c r="R12" s="7"/>
      <c r="S12" s="53">
        <v>140119242</v>
      </c>
      <c r="T12" s="7"/>
      <c r="U12" s="53">
        <v>1302</v>
      </c>
      <c r="V12" s="7"/>
      <c r="W12" s="53">
        <v>177250841130</v>
      </c>
      <c r="X12" s="7"/>
      <c r="Y12" s="53">
        <v>182296602291.65601</v>
      </c>
      <c r="Z12" s="7"/>
      <c r="AA12" s="57">
        <v>7.08</v>
      </c>
      <c r="AC12" s="20"/>
      <c r="AD12" s="10"/>
      <c r="AE12" s="21"/>
    </row>
    <row r="13" spans="1:31" ht="24.75" customHeight="1" thickBot="1">
      <c r="A13" s="74" t="s">
        <v>14</v>
      </c>
      <c r="B13" s="74"/>
      <c r="C13" s="74"/>
      <c r="D13" s="9"/>
      <c r="E13" s="54">
        <f>SUM(E9:E12)</f>
        <v>609585313</v>
      </c>
      <c r="F13" s="7"/>
      <c r="G13" s="54">
        <f>SUM(G9:G12)</f>
        <v>1351312430747</v>
      </c>
      <c r="H13" s="7"/>
      <c r="I13" s="54">
        <f>SUM(I9:I12)</f>
        <v>1222562422820.5171</v>
      </c>
      <c r="J13" s="7"/>
      <c r="K13" s="54">
        <f>SUM(K9:K12)</f>
        <v>209977757</v>
      </c>
      <c r="L13" s="7"/>
      <c r="M13" s="54">
        <f>SUM(M9:M12)</f>
        <v>417054918005</v>
      </c>
      <c r="N13" s="7"/>
      <c r="O13" s="58">
        <f>SUM(O9:O12)</f>
        <v>-23250000</v>
      </c>
      <c r="P13" s="7"/>
      <c r="Q13" s="58">
        <f>SUM(Q9:Q12)</f>
        <v>40447336886</v>
      </c>
      <c r="R13" s="7"/>
      <c r="S13" s="54">
        <f>SUM(S9:S12)</f>
        <v>796313070</v>
      </c>
      <c r="T13" s="7"/>
      <c r="U13" s="53"/>
      <c r="V13" s="7"/>
      <c r="W13" s="54">
        <f>SUM(W9:W12)</f>
        <v>1729492610208</v>
      </c>
      <c r="X13" s="7"/>
      <c r="Y13" s="54">
        <f>SUM(Y9:Y12)</f>
        <v>1703517490921.824</v>
      </c>
      <c r="Z13" s="7"/>
      <c r="AA13" s="59">
        <f>SUM(AA9:AA12)</f>
        <v>66.180000000000007</v>
      </c>
      <c r="AC13" s="20"/>
      <c r="AD13" s="10"/>
      <c r="AE13" s="21"/>
    </row>
    <row r="14" spans="1:31" ht="13.5" thickTop="1">
      <c r="AE14" s="21"/>
    </row>
    <row r="15" spans="1:31">
      <c r="AA15" s="10"/>
    </row>
    <row r="16" spans="1:31">
      <c r="M16" s="21"/>
      <c r="Y16" s="21"/>
      <c r="AA16" s="10"/>
    </row>
    <row r="17" spans="9:27">
      <c r="K17" s="21"/>
      <c r="M17" s="21"/>
      <c r="Y17" s="21"/>
    </row>
    <row r="18" spans="9:27">
      <c r="K18" s="21"/>
      <c r="M18" s="21"/>
      <c r="W18" s="21"/>
      <c r="Y18" s="21"/>
    </row>
    <row r="19" spans="9:27">
      <c r="I19" s="21"/>
      <c r="K19" s="21"/>
      <c r="M19" s="21"/>
      <c r="Y19" s="21"/>
    </row>
    <row r="20" spans="9:27" ht="14.25">
      <c r="I20" s="21"/>
      <c r="M20" s="21"/>
      <c r="Y20" s="35"/>
      <c r="AA20" s="51"/>
    </row>
    <row r="21" spans="9:27">
      <c r="K21" s="21"/>
    </row>
    <row r="22" spans="9:27">
      <c r="K22" s="21"/>
      <c r="M22" s="46"/>
      <c r="O22" s="46"/>
    </row>
    <row r="23" spans="9:27">
      <c r="M23" s="46"/>
      <c r="O23" s="21"/>
    </row>
    <row r="24" spans="9:27">
      <c r="M24" s="21"/>
      <c r="O24" s="21"/>
    </row>
    <row r="25" spans="9:27">
      <c r="M25" s="46"/>
    </row>
    <row r="26" spans="9:27">
      <c r="M26" s="21"/>
      <c r="W26" s="10"/>
    </row>
  </sheetData>
  <mergeCells count="24">
    <mergeCell ref="AA7:AA8"/>
    <mergeCell ref="K6:Q6"/>
    <mergeCell ref="S6:AA6"/>
    <mergeCell ref="K7:M7"/>
    <mergeCell ref="O7:Q7"/>
    <mergeCell ref="S7:S8"/>
    <mergeCell ref="U7:U8"/>
    <mergeCell ref="W7:W8"/>
    <mergeCell ref="Y7:Y8"/>
    <mergeCell ref="A13:C13"/>
    <mergeCell ref="A8:C8"/>
    <mergeCell ref="A9:C9"/>
    <mergeCell ref="A10:C10"/>
    <mergeCell ref="E6:I6"/>
    <mergeCell ref="E7:E8"/>
    <mergeCell ref="G7:G8"/>
    <mergeCell ref="I7:I8"/>
    <mergeCell ref="A11:C11"/>
    <mergeCell ref="A12:C12"/>
    <mergeCell ref="A1:AA1"/>
    <mergeCell ref="A2:AA2"/>
    <mergeCell ref="A3:AA3"/>
    <mergeCell ref="A4:AA4"/>
    <mergeCell ref="A5:AA5"/>
  </mergeCells>
  <pageMargins left="0.39" right="0.39" top="0.39" bottom="0.39" header="0" footer="0"/>
  <pageSetup scale="57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6" tint="0.39997558519241921"/>
    <pageSetUpPr fitToPage="1"/>
  </sheetPr>
  <dimension ref="A1:AD38"/>
  <sheetViews>
    <sheetView rightToLeft="1" view="pageBreakPreview" zoomScaleNormal="100" zoomScaleSheetLayoutView="100" workbookViewId="0">
      <selection activeCell="W27" sqref="W27"/>
    </sheetView>
  </sheetViews>
  <sheetFormatPr defaultRowHeight="12.75"/>
  <cols>
    <col min="1" max="1" width="14.85546875" customWidth="1"/>
    <col min="2" max="2" width="15.28515625" customWidth="1"/>
    <col min="3" max="3" width="1.28515625" customWidth="1"/>
    <col min="4" max="4" width="11" customWidth="1"/>
    <col min="5" max="5" width="1.28515625" customWidth="1"/>
    <col min="6" max="6" width="17.85546875" bestFit="1" customWidth="1"/>
    <col min="7" max="7" width="1.28515625" customWidth="1"/>
    <col min="8" max="8" width="17.7109375" bestFit="1" customWidth="1"/>
    <col min="9" max="9" width="1.28515625" customWidth="1"/>
    <col min="10" max="10" width="13" customWidth="1"/>
    <col min="11" max="11" width="1.28515625" customWidth="1"/>
    <col min="12" max="12" width="19" bestFit="1" customWidth="1"/>
    <col min="13" max="13" width="1.28515625" customWidth="1"/>
    <col min="14" max="14" width="13.7109375" bestFit="1" customWidth="1"/>
    <col min="15" max="15" width="1.28515625" customWidth="1"/>
    <col min="16" max="16" width="18.85546875" bestFit="1" customWidth="1"/>
    <col min="17" max="17" width="0.85546875" customWidth="1"/>
    <col min="18" max="18" width="11" bestFit="1" customWidth="1"/>
    <col min="19" max="19" width="1.28515625" customWidth="1"/>
    <col min="20" max="20" width="14.85546875" customWidth="1"/>
    <col min="21" max="21" width="1.28515625" customWidth="1"/>
    <col min="22" max="22" width="22.42578125" bestFit="1" customWidth="1"/>
    <col min="23" max="23" width="1.28515625" customWidth="1"/>
    <col min="24" max="24" width="17.7109375" bestFit="1" customWidth="1"/>
    <col min="25" max="25" width="1.28515625" customWidth="1"/>
    <col min="26" max="26" width="12" customWidth="1"/>
    <col min="27" max="27" width="14.85546875" bestFit="1" customWidth="1"/>
    <col min="28" max="28" width="16.28515625" bestFit="1" customWidth="1"/>
    <col min="29" max="29" width="18.5703125" bestFit="1" customWidth="1"/>
  </cols>
  <sheetData>
    <row r="1" spans="1:30" ht="29.1" customHeight="1">
      <c r="A1" s="72" t="s">
        <v>0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</row>
    <row r="2" spans="1:30" ht="21.75" customHeight="1">
      <c r="A2" s="72" t="s">
        <v>1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</row>
    <row r="3" spans="1:30" ht="21.75" customHeight="1">
      <c r="A3" s="72" t="s">
        <v>93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</row>
    <row r="4" spans="1:30" ht="14.45" customHeight="1"/>
    <row r="5" spans="1:30" ht="24">
      <c r="A5" s="73" t="s">
        <v>52</v>
      </c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</row>
    <row r="6" spans="1:30" ht="24.75" customHeight="1">
      <c r="A6" s="11"/>
      <c r="B6" s="11"/>
      <c r="C6" s="11"/>
      <c r="D6" s="75" t="s">
        <v>87</v>
      </c>
      <c r="E6" s="75"/>
      <c r="F6" s="75"/>
      <c r="G6" s="75"/>
      <c r="H6" s="75"/>
      <c r="I6" s="11"/>
      <c r="J6" s="75" t="s">
        <v>2</v>
      </c>
      <c r="K6" s="75"/>
      <c r="L6" s="75"/>
      <c r="M6" s="75"/>
      <c r="N6" s="75"/>
      <c r="O6" s="75"/>
      <c r="P6" s="75"/>
      <c r="Q6" s="11"/>
      <c r="R6" s="75" t="s">
        <v>96</v>
      </c>
      <c r="S6" s="75"/>
      <c r="T6" s="75"/>
      <c r="U6" s="75"/>
      <c r="V6" s="75"/>
      <c r="W6" s="75"/>
      <c r="X6" s="75"/>
      <c r="Y6" s="75"/>
      <c r="Z6" s="75"/>
    </row>
    <row r="7" spans="1:30" ht="24.75" customHeight="1">
      <c r="A7" s="11"/>
      <c r="B7" s="11"/>
      <c r="C7" s="11"/>
      <c r="D7" s="78" t="s">
        <v>18</v>
      </c>
      <c r="E7" s="12"/>
      <c r="F7" s="78" t="s">
        <v>7</v>
      </c>
      <c r="G7" s="12"/>
      <c r="H7" s="78" t="s">
        <v>8</v>
      </c>
      <c r="I7" s="11"/>
      <c r="J7" s="83" t="s">
        <v>15</v>
      </c>
      <c r="K7" s="83"/>
      <c r="L7" s="83"/>
      <c r="M7" s="12"/>
      <c r="N7" s="83" t="s">
        <v>16</v>
      </c>
      <c r="O7" s="83"/>
      <c r="P7" s="83"/>
      <c r="Q7" s="11"/>
      <c r="R7" s="78" t="s">
        <v>6</v>
      </c>
      <c r="S7" s="12"/>
      <c r="T7" s="81" t="s">
        <v>19</v>
      </c>
      <c r="U7" s="12"/>
      <c r="V7" s="78" t="s">
        <v>7</v>
      </c>
      <c r="W7" s="12"/>
      <c r="X7" s="78" t="s">
        <v>8</v>
      </c>
      <c r="Y7" s="12"/>
      <c r="Z7" s="81" t="s">
        <v>11</v>
      </c>
    </row>
    <row r="8" spans="1:30" ht="24.75" customHeight="1">
      <c r="A8" s="75" t="s">
        <v>17</v>
      </c>
      <c r="B8" s="75"/>
      <c r="C8" s="11"/>
      <c r="D8" s="79"/>
      <c r="E8" s="2"/>
      <c r="F8" s="79"/>
      <c r="G8" s="11"/>
      <c r="H8" s="79"/>
      <c r="I8" s="11"/>
      <c r="J8" s="3" t="s">
        <v>6</v>
      </c>
      <c r="K8" s="12"/>
      <c r="L8" s="3" t="s">
        <v>7</v>
      </c>
      <c r="M8" s="11"/>
      <c r="N8" s="3" t="s">
        <v>6</v>
      </c>
      <c r="O8" s="12"/>
      <c r="P8" s="3" t="s">
        <v>9</v>
      </c>
      <c r="Q8" s="11"/>
      <c r="R8" s="79"/>
      <c r="S8" s="11"/>
      <c r="T8" s="82"/>
      <c r="U8" s="11"/>
      <c r="V8" s="79"/>
      <c r="W8" s="11"/>
      <c r="X8" s="79"/>
      <c r="Y8" s="11"/>
      <c r="Z8" s="82"/>
    </row>
    <row r="9" spans="1:30" ht="24.75" customHeight="1">
      <c r="A9" s="84" t="s">
        <v>74</v>
      </c>
      <c r="B9" s="84"/>
      <c r="C9" s="11"/>
      <c r="D9" s="60">
        <v>53171886</v>
      </c>
      <c r="E9" s="11"/>
      <c r="F9" s="60">
        <v>900318806304</v>
      </c>
      <c r="G9" s="11"/>
      <c r="H9" s="60">
        <v>900984327660.96399</v>
      </c>
      <c r="I9" s="11"/>
      <c r="J9" s="60">
        <v>758701076</v>
      </c>
      <c r="K9" s="11"/>
      <c r="L9" s="60">
        <v>13020320228566</v>
      </c>
      <c r="M9" s="11"/>
      <c r="N9" s="23">
        <v>-798885033</v>
      </c>
      <c r="O9" s="11"/>
      <c r="P9" s="60">
        <v>13703637046413</v>
      </c>
      <c r="Q9" s="11"/>
      <c r="R9" s="60">
        <v>12987929</v>
      </c>
      <c r="S9" s="11"/>
      <c r="T9" s="60">
        <v>17396</v>
      </c>
      <c r="U9" s="11"/>
      <c r="V9" s="60">
        <v>225563658577</v>
      </c>
      <c r="W9" s="11"/>
      <c r="X9" s="60">
        <v>225921349955.54999</v>
      </c>
      <c r="Y9" s="11"/>
      <c r="Z9" s="62">
        <v>8.7799999999999994</v>
      </c>
      <c r="AA9" s="47"/>
      <c r="AB9" s="47"/>
      <c r="AC9" s="21"/>
      <c r="AD9" s="21"/>
    </row>
    <row r="10" spans="1:30" ht="24.75" customHeight="1">
      <c r="A10" s="80" t="s">
        <v>81</v>
      </c>
      <c r="B10" s="80"/>
      <c r="C10" s="11"/>
      <c r="D10" s="15">
        <v>10058722</v>
      </c>
      <c r="E10" s="11"/>
      <c r="F10" s="15">
        <v>159068780959</v>
      </c>
      <c r="G10" s="11"/>
      <c r="H10" s="15">
        <v>169240580930.98401</v>
      </c>
      <c r="I10" s="11"/>
      <c r="J10" s="15">
        <v>29621653</v>
      </c>
      <c r="K10" s="11"/>
      <c r="L10" s="15">
        <v>554609677384</v>
      </c>
      <c r="M10" s="11"/>
      <c r="N10" s="24">
        <v>-32244604</v>
      </c>
      <c r="O10" s="11"/>
      <c r="P10" s="15">
        <v>606816560367</v>
      </c>
      <c r="Q10" s="11"/>
      <c r="R10" s="15">
        <v>7435771</v>
      </c>
      <c r="S10" s="11"/>
      <c r="T10" s="15">
        <v>19599</v>
      </c>
      <c r="U10" s="11"/>
      <c r="V10" s="15">
        <v>143737564763</v>
      </c>
      <c r="W10" s="11"/>
      <c r="X10" s="15">
        <v>145666638338.11899</v>
      </c>
      <c r="Y10" s="11"/>
      <c r="Z10" s="63">
        <v>5.66</v>
      </c>
      <c r="AA10" s="47"/>
      <c r="AB10" s="47"/>
      <c r="AC10" s="21"/>
      <c r="AD10" s="21"/>
    </row>
    <row r="11" spans="1:30" ht="24.75" customHeight="1">
      <c r="A11" s="80" t="s">
        <v>76</v>
      </c>
      <c r="B11" s="80"/>
      <c r="C11" s="11"/>
      <c r="D11" s="15">
        <v>1786051</v>
      </c>
      <c r="E11" s="11"/>
      <c r="F11" s="15">
        <v>39781733531</v>
      </c>
      <c r="G11" s="11"/>
      <c r="H11" s="15">
        <v>44984210837.974899</v>
      </c>
      <c r="I11" s="11"/>
      <c r="J11" s="15">
        <v>5887720</v>
      </c>
      <c r="K11" s="11"/>
      <c r="L11" s="15">
        <v>158184695635</v>
      </c>
      <c r="M11" s="11"/>
      <c r="N11" s="24">
        <v>-5913444</v>
      </c>
      <c r="O11" s="11"/>
      <c r="P11" s="15">
        <v>158127919469</v>
      </c>
      <c r="Q11" s="11"/>
      <c r="R11" s="15">
        <v>1760327</v>
      </c>
      <c r="S11" s="11"/>
      <c r="T11" s="15">
        <v>27763</v>
      </c>
      <c r="U11" s="11"/>
      <c r="V11" s="15">
        <v>47743453455</v>
      </c>
      <c r="W11" s="11"/>
      <c r="X11" s="15">
        <v>48849477400.0895</v>
      </c>
      <c r="Y11" s="11"/>
      <c r="Z11" s="63">
        <v>1.9</v>
      </c>
      <c r="AA11" s="47"/>
      <c r="AB11" s="47"/>
      <c r="AC11" s="21"/>
    </row>
    <row r="12" spans="1:30" ht="24.75" customHeight="1">
      <c r="A12" s="80" t="s">
        <v>90</v>
      </c>
      <c r="B12" s="80"/>
      <c r="C12" s="11"/>
      <c r="D12" s="15">
        <v>1284510</v>
      </c>
      <c r="E12" s="11"/>
      <c r="F12" s="15">
        <v>22055459586</v>
      </c>
      <c r="G12" s="11"/>
      <c r="H12" s="15">
        <v>22493748550.4711</v>
      </c>
      <c r="I12" s="11"/>
      <c r="J12" s="15">
        <v>0</v>
      </c>
      <c r="K12" s="11"/>
      <c r="L12" s="15">
        <v>0</v>
      </c>
      <c r="M12" s="11"/>
      <c r="N12" s="24">
        <v>-1284510</v>
      </c>
      <c r="O12" s="11"/>
      <c r="P12" s="15">
        <v>22660078595</v>
      </c>
      <c r="Q12" s="11"/>
      <c r="R12" s="15">
        <v>0</v>
      </c>
      <c r="S12" s="11"/>
      <c r="T12" s="15">
        <v>0</v>
      </c>
      <c r="U12" s="11"/>
      <c r="V12" s="15">
        <v>0</v>
      </c>
      <c r="W12" s="11"/>
      <c r="X12" s="15">
        <v>0</v>
      </c>
      <c r="Y12" s="11"/>
      <c r="Z12" s="63">
        <v>0</v>
      </c>
      <c r="AA12" s="47"/>
      <c r="AB12" s="47"/>
      <c r="AC12" s="21"/>
      <c r="AD12" s="21"/>
    </row>
    <row r="13" spans="1:30" ht="24.75" customHeight="1">
      <c r="A13" s="80" t="s">
        <v>77</v>
      </c>
      <c r="B13" s="80"/>
      <c r="C13" s="11"/>
      <c r="D13" s="15">
        <v>4172197</v>
      </c>
      <c r="E13" s="11"/>
      <c r="F13" s="15">
        <v>56170819703</v>
      </c>
      <c r="G13" s="11"/>
      <c r="H13" s="15">
        <v>56387255785.169403</v>
      </c>
      <c r="I13" s="11"/>
      <c r="J13" s="15">
        <v>56324217</v>
      </c>
      <c r="K13" s="11"/>
      <c r="L13" s="15">
        <v>774607611014</v>
      </c>
      <c r="M13" s="11"/>
      <c r="N13" s="24">
        <v>-56333210</v>
      </c>
      <c r="O13" s="11"/>
      <c r="P13" s="15">
        <v>774630952237</v>
      </c>
      <c r="Q13" s="11"/>
      <c r="R13" s="15">
        <v>4163204</v>
      </c>
      <c r="S13" s="11"/>
      <c r="T13" s="15">
        <v>13876</v>
      </c>
      <c r="U13" s="11"/>
      <c r="V13" s="15">
        <v>57640681791</v>
      </c>
      <c r="W13" s="11"/>
      <c r="X13" s="15">
        <v>57764358268.370598</v>
      </c>
      <c r="Y13" s="11"/>
      <c r="Z13" s="63">
        <v>2.2400000000000002</v>
      </c>
      <c r="AA13" s="47"/>
      <c r="AB13" s="47"/>
      <c r="AC13" s="21"/>
      <c r="AD13" s="21"/>
    </row>
    <row r="14" spans="1:30" ht="24.75" customHeight="1">
      <c r="A14" s="80" t="s">
        <v>80</v>
      </c>
      <c r="B14" s="80"/>
      <c r="C14" s="11"/>
      <c r="D14" s="15">
        <v>8078261</v>
      </c>
      <c r="E14" s="11"/>
      <c r="F14" s="15">
        <v>110087156522</v>
      </c>
      <c r="G14" s="11"/>
      <c r="H14" s="15">
        <v>114715060814.14799</v>
      </c>
      <c r="I14" s="11"/>
      <c r="J14" s="15">
        <v>30203338</v>
      </c>
      <c r="K14" s="11"/>
      <c r="L14" s="15">
        <v>460998113733</v>
      </c>
      <c r="M14" s="11"/>
      <c r="N14" s="24">
        <v>-30894760</v>
      </c>
      <c r="O14" s="11"/>
      <c r="P14" s="15">
        <v>476765431520</v>
      </c>
      <c r="Q14" s="11"/>
      <c r="R14" s="15">
        <v>7386839</v>
      </c>
      <c r="S14" s="11"/>
      <c r="T14" s="15">
        <v>16128</v>
      </c>
      <c r="U14" s="11"/>
      <c r="V14" s="15">
        <v>114646820151</v>
      </c>
      <c r="W14" s="11"/>
      <c r="X14" s="15">
        <v>119080137319.88</v>
      </c>
      <c r="Y14" s="11"/>
      <c r="Z14" s="63">
        <v>4.63</v>
      </c>
      <c r="AA14" s="47"/>
      <c r="AB14" s="47"/>
      <c r="AC14" s="21"/>
      <c r="AD14" s="21"/>
    </row>
    <row r="15" spans="1:30" ht="24.75" customHeight="1">
      <c r="A15" s="80" t="s">
        <v>89</v>
      </c>
      <c r="B15" s="80"/>
      <c r="C15" s="11"/>
      <c r="D15" s="15">
        <v>730997</v>
      </c>
      <c r="E15" s="11"/>
      <c r="F15" s="15">
        <v>20014765612</v>
      </c>
      <c r="G15" s="11"/>
      <c r="H15" s="15">
        <v>20335414062.904598</v>
      </c>
      <c r="I15" s="11"/>
      <c r="J15" s="15">
        <v>3335217</v>
      </c>
      <c r="K15" s="11"/>
      <c r="L15" s="15">
        <v>93617730702</v>
      </c>
      <c r="M15" s="11"/>
      <c r="N15" s="24">
        <v>-3229997</v>
      </c>
      <c r="O15" s="11"/>
      <c r="P15" s="15">
        <v>90595213350</v>
      </c>
      <c r="Q15" s="11"/>
      <c r="R15" s="15">
        <v>836217</v>
      </c>
      <c r="S15" s="11"/>
      <c r="T15" s="15">
        <v>28582</v>
      </c>
      <c r="U15" s="11"/>
      <c r="V15" s="15">
        <v>23609928856</v>
      </c>
      <c r="W15" s="11"/>
      <c r="X15" s="15">
        <v>23891940890.854099</v>
      </c>
      <c r="Y15" s="11"/>
      <c r="Z15" s="63">
        <v>0.93</v>
      </c>
      <c r="AA15" s="47"/>
      <c r="AB15" s="47"/>
      <c r="AC15" s="21"/>
      <c r="AD15" s="21"/>
    </row>
    <row r="16" spans="1:30" ht="24.75" customHeight="1">
      <c r="A16" s="80" t="s">
        <v>100</v>
      </c>
      <c r="B16" s="80"/>
      <c r="C16" s="11"/>
      <c r="D16" s="15">
        <v>0</v>
      </c>
      <c r="E16" s="11"/>
      <c r="F16" s="15">
        <v>0</v>
      </c>
      <c r="G16" s="11"/>
      <c r="H16" s="15">
        <v>0</v>
      </c>
      <c r="I16" s="11"/>
      <c r="J16" s="15">
        <v>21156003</v>
      </c>
      <c r="K16" s="11"/>
      <c r="L16" s="15">
        <v>217477356566</v>
      </c>
      <c r="M16" s="11"/>
      <c r="N16" s="24">
        <v>-16399900</v>
      </c>
      <c r="O16" s="11"/>
      <c r="P16" s="15">
        <v>177525199752</v>
      </c>
      <c r="Q16" s="11"/>
      <c r="R16" s="15">
        <v>4756103</v>
      </c>
      <c r="S16" s="11"/>
      <c r="T16" s="15">
        <v>10498</v>
      </c>
      <c r="U16" s="11"/>
      <c r="V16" s="15">
        <v>49295341865</v>
      </c>
      <c r="W16" s="11"/>
      <c r="X16" s="15">
        <v>49906601692.124802</v>
      </c>
      <c r="Y16" s="11"/>
      <c r="Z16" s="63">
        <v>1.94</v>
      </c>
      <c r="AA16" s="47"/>
      <c r="AB16" s="47"/>
      <c r="AC16" s="21"/>
      <c r="AD16" s="21"/>
    </row>
    <row r="17" spans="1:29" ht="27" customHeight="1">
      <c r="A17" s="80" t="s">
        <v>101</v>
      </c>
      <c r="B17" s="80"/>
      <c r="D17" s="15">
        <v>0</v>
      </c>
      <c r="E17" s="11"/>
      <c r="F17" s="15">
        <v>0</v>
      </c>
      <c r="G17" s="11"/>
      <c r="H17" s="15">
        <v>0</v>
      </c>
      <c r="J17" s="16">
        <v>1000000</v>
      </c>
      <c r="K17" s="11"/>
      <c r="L17" s="16">
        <v>29631922743</v>
      </c>
      <c r="M17" s="11"/>
      <c r="N17" s="61">
        <v>0</v>
      </c>
      <c r="O17" s="11"/>
      <c r="P17" s="16">
        <v>0</v>
      </c>
      <c r="R17" s="16">
        <v>1000000</v>
      </c>
      <c r="S17" s="11"/>
      <c r="T17" s="15">
        <v>29755</v>
      </c>
      <c r="U17" s="11"/>
      <c r="V17" s="16">
        <v>29631922743</v>
      </c>
      <c r="W17" s="11"/>
      <c r="X17" s="16">
        <v>29744027843.75</v>
      </c>
      <c r="Y17" s="11"/>
      <c r="Z17" s="64">
        <v>1.1599999999999999</v>
      </c>
      <c r="AB17" s="47"/>
      <c r="AC17" s="21"/>
    </row>
    <row r="18" spans="1:29" ht="24.75" customHeight="1" thickBot="1">
      <c r="A18" s="74" t="s">
        <v>14</v>
      </c>
      <c r="B18" s="74"/>
      <c r="C18" s="11"/>
      <c r="D18" s="17">
        <f>SUM(D9:D17)</f>
        <v>79282624</v>
      </c>
      <c r="E18" s="11"/>
      <c r="F18" s="17">
        <f>SUM(F9:F17)</f>
        <v>1307497522217</v>
      </c>
      <c r="G18" s="11"/>
      <c r="H18" s="17">
        <f>SUM(H9:H17)</f>
        <v>1329140598642.616</v>
      </c>
      <c r="I18" s="11"/>
      <c r="J18" s="17">
        <f>SUM(J9:J17)</f>
        <v>906229224</v>
      </c>
      <c r="K18" s="11"/>
      <c r="L18" s="17">
        <f>SUM(L9:L17)</f>
        <v>15309447336343</v>
      </c>
      <c r="M18" s="11"/>
      <c r="N18" s="25">
        <f>SUM(N9:N17)</f>
        <v>-945185458</v>
      </c>
      <c r="O18" s="11"/>
      <c r="P18" s="17">
        <f>SUM(P9:P17)</f>
        <v>16010758401703</v>
      </c>
      <c r="Q18" s="11"/>
      <c r="R18" s="17">
        <f>SUM(R9:R17)</f>
        <v>40326390</v>
      </c>
      <c r="S18" s="11"/>
      <c r="T18" s="15"/>
      <c r="U18" s="11"/>
      <c r="V18" s="17">
        <f>SUM(V9:V17)</f>
        <v>691869372201</v>
      </c>
      <c r="W18" s="11"/>
      <c r="X18" s="17">
        <f>SUM(X9:X17)</f>
        <v>700824531708.73792</v>
      </c>
      <c r="Y18" s="11"/>
      <c r="Z18" s="65">
        <f>SUM(Z9:Z17)</f>
        <v>27.24</v>
      </c>
      <c r="AA18" s="47"/>
      <c r="AB18" s="47"/>
      <c r="AC18" s="21"/>
    </row>
    <row r="19" spans="1:29" ht="13.5" thickTop="1">
      <c r="Z19" s="10"/>
      <c r="AB19" s="40"/>
      <c r="AC19" s="21"/>
    </row>
    <row r="20" spans="1:29">
      <c r="H20" s="21"/>
      <c r="R20" s="21"/>
      <c r="V20" s="21"/>
      <c r="X20" s="21"/>
      <c r="AB20" s="40"/>
    </row>
    <row r="21" spans="1:29">
      <c r="D21" s="21"/>
      <c r="F21" s="21"/>
      <c r="H21" s="21"/>
      <c r="J21" s="21"/>
      <c r="L21" s="21"/>
      <c r="N21" s="22"/>
      <c r="P21" s="22"/>
      <c r="R21" s="21"/>
      <c r="V21" s="21"/>
      <c r="X21" s="21"/>
      <c r="AB21" s="40"/>
    </row>
    <row r="22" spans="1:29">
      <c r="H22" s="21"/>
      <c r="J22" s="21"/>
      <c r="L22" s="21"/>
      <c r="N22" s="21"/>
      <c r="P22" s="21"/>
      <c r="R22" s="21"/>
      <c r="V22" s="39"/>
      <c r="X22" s="21"/>
      <c r="AB22" s="40"/>
    </row>
    <row r="23" spans="1:29">
      <c r="H23" s="21"/>
      <c r="J23" s="21"/>
      <c r="L23" s="21"/>
      <c r="N23" s="21"/>
      <c r="P23" s="21"/>
      <c r="R23" s="21"/>
      <c r="V23" s="21"/>
      <c r="X23" s="21"/>
      <c r="AB23" s="40"/>
    </row>
    <row r="24" spans="1:29">
      <c r="H24" s="21"/>
      <c r="J24" s="21"/>
      <c r="L24" s="21"/>
      <c r="N24" s="21"/>
      <c r="P24" s="21"/>
      <c r="T24" s="21"/>
      <c r="V24" s="21"/>
      <c r="Z24" s="10"/>
      <c r="AB24" s="40"/>
    </row>
    <row r="25" spans="1:29">
      <c r="H25" s="21"/>
      <c r="J25" s="21"/>
      <c r="L25" s="22"/>
      <c r="N25" s="21"/>
      <c r="P25" s="21"/>
      <c r="AB25" s="40"/>
    </row>
    <row r="26" spans="1:29">
      <c r="H26" s="21"/>
      <c r="J26" s="21"/>
      <c r="L26" s="21"/>
      <c r="N26" s="21"/>
      <c r="P26" s="21"/>
      <c r="AB26" s="40"/>
    </row>
    <row r="27" spans="1:29">
      <c r="H27" s="21"/>
      <c r="N27" s="22"/>
      <c r="P27" s="21"/>
      <c r="V27" s="21"/>
      <c r="AB27" s="40"/>
    </row>
    <row r="28" spans="1:29">
      <c r="H28" s="21"/>
      <c r="J28" s="21"/>
      <c r="L28" s="21"/>
      <c r="V28" s="21"/>
    </row>
    <row r="29" spans="1:29">
      <c r="H29" s="21"/>
    </row>
    <row r="30" spans="1:29">
      <c r="H30" s="21"/>
    </row>
    <row r="31" spans="1:29">
      <c r="H31" s="21"/>
    </row>
    <row r="32" spans="1:29">
      <c r="H32" s="21"/>
    </row>
    <row r="33" spans="8:8">
      <c r="H33" s="21"/>
    </row>
    <row r="34" spans="8:8">
      <c r="H34" s="21"/>
    </row>
    <row r="35" spans="8:8">
      <c r="H35" s="21"/>
    </row>
    <row r="36" spans="8:8">
      <c r="H36" s="21"/>
    </row>
    <row r="37" spans="8:8">
      <c r="H37" s="21"/>
    </row>
    <row r="38" spans="8:8">
      <c r="H38" s="21"/>
    </row>
  </sheetData>
  <mergeCells count="28">
    <mergeCell ref="A18:B18"/>
    <mergeCell ref="A5:Z5"/>
    <mergeCell ref="A13:B13"/>
    <mergeCell ref="A10:B10"/>
    <mergeCell ref="A11:B11"/>
    <mergeCell ref="J7:L7"/>
    <mergeCell ref="N7:P7"/>
    <mergeCell ref="A8:B8"/>
    <mergeCell ref="A9:B9"/>
    <mergeCell ref="D7:D8"/>
    <mergeCell ref="F7:F8"/>
    <mergeCell ref="H7:H8"/>
    <mergeCell ref="X7:X8"/>
    <mergeCell ref="Z7:Z8"/>
    <mergeCell ref="R7:R8"/>
    <mergeCell ref="A16:B16"/>
    <mergeCell ref="A1:Z1"/>
    <mergeCell ref="A2:Z2"/>
    <mergeCell ref="A3:Z3"/>
    <mergeCell ref="D6:H6"/>
    <mergeCell ref="J6:P6"/>
    <mergeCell ref="R6:Z6"/>
    <mergeCell ref="A17:B17"/>
    <mergeCell ref="A14:B14"/>
    <mergeCell ref="T7:T8"/>
    <mergeCell ref="V7:V8"/>
    <mergeCell ref="A15:B15"/>
    <mergeCell ref="A12:B12"/>
  </mergeCells>
  <pageMargins left="0.39" right="0.39" top="0.39" bottom="0.39" header="0" footer="0"/>
  <pageSetup scale="56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6" tint="0.39997558519241921"/>
    <pageSetUpPr fitToPage="1"/>
  </sheetPr>
  <dimension ref="A1:P23"/>
  <sheetViews>
    <sheetView rightToLeft="1" view="pageBreakPreview" zoomScaleNormal="100" zoomScaleSheetLayoutView="100" workbookViewId="0">
      <selection activeCell="A20" sqref="A20"/>
    </sheetView>
  </sheetViews>
  <sheetFormatPr defaultRowHeight="12.75"/>
  <cols>
    <col min="1" max="1" width="34.28515625" customWidth="1"/>
    <col min="2" max="2" width="1.28515625" customWidth="1"/>
    <col min="3" max="3" width="15" bestFit="1" customWidth="1"/>
    <col min="4" max="4" width="1.28515625" customWidth="1"/>
    <col min="5" max="5" width="21.42578125" customWidth="1"/>
    <col min="6" max="6" width="1.28515625" customWidth="1"/>
    <col min="7" max="7" width="19" customWidth="1"/>
    <col min="8" max="8" width="1.28515625" customWidth="1"/>
    <col min="9" max="9" width="17.5703125" bestFit="1" customWidth="1"/>
    <col min="10" max="10" width="1.28515625" customWidth="1"/>
    <col min="11" max="11" width="18.28515625" bestFit="1" customWidth="1"/>
    <col min="12" max="12" width="6.140625" customWidth="1"/>
    <col min="14" max="14" width="16.42578125" bestFit="1" customWidth="1"/>
  </cols>
  <sheetData>
    <row r="1" spans="1:16" ht="29.1" customHeight="1">
      <c r="A1" s="72" t="s">
        <v>0</v>
      </c>
      <c r="B1" s="72"/>
      <c r="C1" s="72"/>
      <c r="D1" s="72"/>
      <c r="E1" s="72"/>
      <c r="F1" s="72"/>
      <c r="G1" s="72"/>
      <c r="H1" s="72"/>
      <c r="I1" s="72"/>
      <c r="J1" s="72"/>
      <c r="K1" s="72"/>
    </row>
    <row r="2" spans="1:16" ht="21.75" customHeight="1">
      <c r="A2" s="72" t="s">
        <v>1</v>
      </c>
      <c r="B2" s="72"/>
      <c r="C2" s="72"/>
      <c r="D2" s="72"/>
      <c r="E2" s="72"/>
      <c r="F2" s="72"/>
      <c r="G2" s="72"/>
      <c r="H2" s="72"/>
      <c r="I2" s="72"/>
      <c r="J2" s="72"/>
      <c r="K2" s="72"/>
    </row>
    <row r="3" spans="1:16" ht="21.75" customHeight="1">
      <c r="A3" s="72" t="s">
        <v>93</v>
      </c>
      <c r="B3" s="72"/>
      <c r="C3" s="72"/>
      <c r="D3" s="72"/>
      <c r="E3" s="72"/>
      <c r="F3" s="72"/>
      <c r="G3" s="72"/>
      <c r="H3" s="72"/>
      <c r="I3" s="72"/>
      <c r="J3" s="72"/>
      <c r="K3" s="72"/>
    </row>
    <row r="4" spans="1:16" ht="10.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</row>
    <row r="5" spans="1:16" ht="24">
      <c r="A5" s="73" t="s">
        <v>53</v>
      </c>
      <c r="B5" s="73"/>
      <c r="C5" s="73"/>
      <c r="D5" s="73"/>
      <c r="E5" s="73"/>
      <c r="F5" s="73"/>
      <c r="G5" s="73"/>
      <c r="H5" s="73"/>
      <c r="I5" s="73"/>
      <c r="J5" s="73"/>
      <c r="K5" s="73"/>
    </row>
    <row r="6" spans="1:16" ht="24.75" customHeight="1">
      <c r="A6" s="45" t="s">
        <v>57</v>
      </c>
      <c r="C6" s="2" t="s">
        <v>87</v>
      </c>
      <c r="E6" s="75" t="s">
        <v>2</v>
      </c>
      <c r="F6" s="75"/>
      <c r="G6" s="75"/>
      <c r="I6" s="85" t="s">
        <v>96</v>
      </c>
      <c r="J6" s="85"/>
      <c r="K6" s="85"/>
    </row>
    <row r="7" spans="1:16" ht="39" customHeight="1">
      <c r="A7" s="2" t="s">
        <v>20</v>
      </c>
      <c r="C7" s="2" t="s">
        <v>21</v>
      </c>
      <c r="E7" s="2" t="s">
        <v>22</v>
      </c>
      <c r="G7" s="2" t="s">
        <v>23</v>
      </c>
      <c r="I7" s="2" t="s">
        <v>21</v>
      </c>
      <c r="K7" s="32" t="s">
        <v>11</v>
      </c>
    </row>
    <row r="8" spans="1:16" ht="24.75" customHeight="1">
      <c r="A8" s="13" t="s">
        <v>54</v>
      </c>
      <c r="C8" s="66">
        <v>19344877</v>
      </c>
      <c r="D8" s="15"/>
      <c r="E8" s="15">
        <v>74205</v>
      </c>
      <c r="F8" s="15"/>
      <c r="G8" s="15">
        <v>1287000</v>
      </c>
      <c r="H8" s="15"/>
      <c r="I8" s="15">
        <v>18132082</v>
      </c>
      <c r="J8" s="11"/>
      <c r="K8" s="69">
        <v>7.043676570884373E-6</v>
      </c>
      <c r="L8" s="36"/>
      <c r="N8" s="69"/>
      <c r="P8" s="70"/>
    </row>
    <row r="9" spans="1:16" ht="24.75" customHeight="1">
      <c r="A9" s="14" t="s">
        <v>91</v>
      </c>
      <c r="C9" s="66">
        <v>5841250</v>
      </c>
      <c r="D9" s="15"/>
      <c r="E9" s="15">
        <v>1052076207</v>
      </c>
      <c r="F9" s="15"/>
      <c r="G9" s="15">
        <v>1050865000</v>
      </c>
      <c r="H9" s="15"/>
      <c r="I9" s="15">
        <v>7052457</v>
      </c>
      <c r="J9" s="11"/>
      <c r="K9" s="69">
        <v>2.7396316726380065E-6</v>
      </c>
      <c r="L9" s="36"/>
      <c r="N9" s="69"/>
      <c r="P9" s="70"/>
    </row>
    <row r="10" spans="1:16" ht="24.75" customHeight="1">
      <c r="A10" s="14" t="s">
        <v>55</v>
      </c>
      <c r="C10" s="66">
        <v>1601627280</v>
      </c>
      <c r="D10" s="15"/>
      <c r="E10" s="15">
        <v>9035576563833</v>
      </c>
      <c r="F10" s="15"/>
      <c r="G10" s="15">
        <v>9031510528939</v>
      </c>
      <c r="H10" s="15"/>
      <c r="I10" s="15">
        <v>5667662174</v>
      </c>
      <c r="J10" s="11"/>
      <c r="K10" s="69">
        <v>2.2016875539549951E-3</v>
      </c>
      <c r="L10" s="36"/>
      <c r="N10" s="69"/>
      <c r="P10" s="70"/>
    </row>
    <row r="11" spans="1:16" ht="24.75" customHeight="1">
      <c r="A11" s="14" t="s">
        <v>56</v>
      </c>
      <c r="C11" s="66">
        <v>8604084</v>
      </c>
      <c r="D11" s="11"/>
      <c r="E11" s="15">
        <v>35215</v>
      </c>
      <c r="F11" s="11"/>
      <c r="G11" s="15">
        <v>639000</v>
      </c>
      <c r="H11" s="11"/>
      <c r="I11" s="15">
        <v>8000299</v>
      </c>
      <c r="J11" s="11"/>
      <c r="K11" s="69">
        <v>3.1078349759486901E-6</v>
      </c>
      <c r="L11" s="36"/>
      <c r="N11" s="69"/>
      <c r="P11" s="70"/>
    </row>
    <row r="12" spans="1:16" ht="24.75" customHeight="1">
      <c r="A12" s="14" t="s">
        <v>91</v>
      </c>
      <c r="C12" s="66">
        <v>40000000000</v>
      </c>
      <c r="D12" s="11"/>
      <c r="E12" s="15">
        <v>0</v>
      </c>
      <c r="F12" s="11"/>
      <c r="G12" s="15">
        <v>0</v>
      </c>
      <c r="H12" s="11"/>
      <c r="I12" s="15">
        <v>40000000000</v>
      </c>
      <c r="J12" s="11"/>
      <c r="K12" s="69">
        <v>1.5538594124788037E-2</v>
      </c>
      <c r="L12" s="36"/>
      <c r="N12" s="69"/>
      <c r="P12" s="70"/>
    </row>
    <row r="13" spans="1:16" ht="24.75" customHeight="1">
      <c r="A13" s="18" t="s">
        <v>24</v>
      </c>
      <c r="C13" s="66">
        <v>8944731</v>
      </c>
      <c r="D13" s="11"/>
      <c r="E13" s="15">
        <v>34170</v>
      </c>
      <c r="F13" s="11"/>
      <c r="G13" s="15">
        <v>630000</v>
      </c>
      <c r="H13" s="11"/>
      <c r="I13" s="15">
        <v>8348901</v>
      </c>
      <c r="J13" s="11"/>
      <c r="K13" s="69">
        <v>3.2432546006759242E-6</v>
      </c>
      <c r="L13" s="36"/>
      <c r="N13" s="69"/>
      <c r="P13" s="70"/>
    </row>
    <row r="14" spans="1:16" ht="24.75" customHeight="1" thickBot="1">
      <c r="A14" s="9" t="s">
        <v>14</v>
      </c>
      <c r="C14" s="67">
        <f>SUM(C8:C13)</f>
        <v>41644362222</v>
      </c>
      <c r="D14" s="11"/>
      <c r="E14" s="68">
        <f>SUM(E8:E13)</f>
        <v>9036628783630</v>
      </c>
      <c r="F14" s="11"/>
      <c r="G14" s="68">
        <f>SUM(G8:G13)</f>
        <v>9032563949939</v>
      </c>
      <c r="H14" s="11"/>
      <c r="I14" s="68">
        <f>SUM(I8:I13)</f>
        <v>45709195913</v>
      </c>
      <c r="J14" s="11"/>
      <c r="K14" s="71">
        <f>SUM(K8:K13)</f>
        <v>1.775641607656318E-2</v>
      </c>
      <c r="L14" s="36"/>
      <c r="N14" s="69"/>
      <c r="P14" s="70"/>
    </row>
    <row r="15" spans="1:16" ht="13.5" thickTop="1">
      <c r="E15" s="28"/>
      <c r="G15" s="28"/>
    </row>
    <row r="16" spans="1:16">
      <c r="C16" s="21"/>
      <c r="E16" s="21"/>
      <c r="G16" s="21"/>
      <c r="I16" s="21"/>
    </row>
    <row r="17" spans="7:11">
      <c r="G17" s="21"/>
      <c r="I17" s="21"/>
    </row>
    <row r="18" spans="7:11">
      <c r="G18" s="21"/>
    </row>
    <row r="19" spans="7:11">
      <c r="I19" s="21"/>
      <c r="K19" s="21"/>
    </row>
    <row r="20" spans="7:11">
      <c r="G20" s="21"/>
      <c r="I20" s="28"/>
    </row>
    <row r="21" spans="7:11">
      <c r="I21" s="28"/>
    </row>
    <row r="22" spans="7:11">
      <c r="I22" s="21"/>
    </row>
    <row r="23" spans="7:11">
      <c r="I23" s="21"/>
    </row>
  </sheetData>
  <mergeCells count="6">
    <mergeCell ref="A1:K1"/>
    <mergeCell ref="A2:K2"/>
    <mergeCell ref="A3:K3"/>
    <mergeCell ref="E6:G6"/>
    <mergeCell ref="A5:K5"/>
    <mergeCell ref="I6:K6"/>
  </mergeCells>
  <pageMargins left="0.39" right="0.39" top="0.39" bottom="0.39" header="0" footer="0"/>
  <pageSetup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6" tint="0.39997558519241921"/>
    <pageSetUpPr fitToPage="1"/>
  </sheetPr>
  <dimension ref="A1:M17"/>
  <sheetViews>
    <sheetView rightToLeft="1" view="pageBreakPreview" zoomScaleNormal="100" zoomScaleSheetLayoutView="100" workbookViewId="0">
      <selection activeCell="B15" sqref="B15"/>
    </sheetView>
  </sheetViews>
  <sheetFormatPr defaultRowHeight="12.75"/>
  <cols>
    <col min="1" max="1" width="2.5703125" customWidth="1"/>
    <col min="2" max="2" width="49.140625" customWidth="1"/>
    <col min="3" max="3" width="1.28515625" customWidth="1"/>
    <col min="4" max="4" width="11.7109375" customWidth="1"/>
    <col min="5" max="5" width="1.28515625" customWidth="1"/>
    <col min="6" max="6" width="22" customWidth="1"/>
    <col min="7" max="7" width="1.28515625" customWidth="1"/>
    <col min="8" max="8" width="13.140625" hidden="1" customWidth="1"/>
    <col min="9" max="9" width="1.28515625" hidden="1" customWidth="1"/>
    <col min="10" max="10" width="15.140625" hidden="1" customWidth="1"/>
    <col min="11" max="11" width="0.28515625" customWidth="1"/>
    <col min="27" max="27" width="11.5703125" customWidth="1"/>
  </cols>
  <sheetData>
    <row r="1" spans="1:13" ht="29.1" customHeight="1">
      <c r="A1" s="72" t="s">
        <v>0</v>
      </c>
      <c r="B1" s="72"/>
      <c r="C1" s="72"/>
      <c r="D1" s="72"/>
      <c r="E1" s="72"/>
      <c r="F1" s="72"/>
      <c r="G1" s="72"/>
      <c r="H1" s="72"/>
      <c r="I1" s="72"/>
      <c r="J1" s="72"/>
    </row>
    <row r="2" spans="1:13" ht="21.75" customHeight="1">
      <c r="A2" s="72" t="s">
        <v>25</v>
      </c>
      <c r="B2" s="72"/>
      <c r="C2" s="72"/>
      <c r="D2" s="72"/>
      <c r="E2" s="72"/>
      <c r="F2" s="72"/>
      <c r="G2" s="72"/>
      <c r="H2" s="72"/>
      <c r="I2" s="72"/>
      <c r="J2" s="72"/>
    </row>
    <row r="3" spans="1:13" ht="21.75" customHeight="1">
      <c r="A3" s="72" t="s">
        <v>93</v>
      </c>
      <c r="B3" s="72"/>
      <c r="C3" s="72"/>
      <c r="D3" s="72"/>
      <c r="E3" s="72"/>
      <c r="F3" s="72"/>
      <c r="G3" s="72"/>
      <c r="H3" s="72"/>
      <c r="I3" s="72"/>
      <c r="J3" s="72"/>
    </row>
    <row r="4" spans="1:13" ht="14.45" customHeight="1"/>
    <row r="5" spans="1:13" ht="29.1" customHeight="1">
      <c r="A5" s="73" t="s">
        <v>58</v>
      </c>
      <c r="B5" s="73"/>
      <c r="C5" s="73"/>
      <c r="D5" s="73"/>
      <c r="E5" s="73"/>
      <c r="F5" s="73"/>
      <c r="G5" s="73"/>
      <c r="H5" s="73"/>
      <c r="I5" s="73"/>
      <c r="J5" s="73"/>
    </row>
    <row r="6" spans="1:13" ht="36" customHeight="1">
      <c r="A6" s="75" t="s">
        <v>26</v>
      </c>
      <c r="B6" s="75"/>
      <c r="C6" s="11"/>
      <c r="D6" s="2" t="s">
        <v>27</v>
      </c>
      <c r="E6" s="11"/>
      <c r="F6" s="2" t="s">
        <v>21</v>
      </c>
      <c r="G6" s="11"/>
      <c r="H6" s="32" t="s">
        <v>28</v>
      </c>
      <c r="I6" s="33"/>
      <c r="J6" s="32" t="s">
        <v>29</v>
      </c>
    </row>
    <row r="7" spans="1:13" ht="24.75" customHeight="1">
      <c r="A7" s="84" t="s">
        <v>30</v>
      </c>
      <c r="B7" s="84"/>
      <c r="C7" s="11"/>
      <c r="D7" s="30" t="s">
        <v>70</v>
      </c>
      <c r="E7" s="11"/>
      <c r="F7" s="23">
        <f>'درآمد سرمایه گذاری در سهام'!I13</f>
        <v>104347486981</v>
      </c>
      <c r="G7" s="11"/>
      <c r="H7" s="43">
        <f>F7/F$11*100</f>
        <v>58.348742897343406</v>
      </c>
      <c r="I7" s="11"/>
      <c r="J7" s="41">
        <v>-9.4942091901474939</v>
      </c>
      <c r="L7" s="20"/>
      <c r="M7" s="29"/>
    </row>
    <row r="8" spans="1:13" ht="24.75" customHeight="1">
      <c r="A8" s="80" t="s">
        <v>31</v>
      </c>
      <c r="B8" s="80"/>
      <c r="C8" s="11"/>
      <c r="D8" s="14" t="s">
        <v>32</v>
      </c>
      <c r="E8" s="11"/>
      <c r="F8" s="24">
        <f>'درآمد سرمایه گذاری در صندوق'!H23</f>
        <v>73433287391</v>
      </c>
      <c r="G8" s="11"/>
      <c r="H8" s="41">
        <f>F8/F$11*100</f>
        <v>41.062225167572755</v>
      </c>
      <c r="I8" s="11"/>
      <c r="J8" s="44">
        <v>0.96156954800193528</v>
      </c>
      <c r="L8" s="20"/>
      <c r="M8" s="29"/>
    </row>
    <row r="9" spans="1:13" ht="24.75" customHeight="1">
      <c r="A9" s="80" t="s">
        <v>33</v>
      </c>
      <c r="B9" s="80"/>
      <c r="C9" s="11"/>
      <c r="D9" s="14" t="s">
        <v>71</v>
      </c>
      <c r="E9" s="11"/>
      <c r="F9" s="15">
        <f>'درآمد سپرده بانکی'!C15</f>
        <v>1052363992</v>
      </c>
      <c r="G9" s="11"/>
      <c r="H9" s="41">
        <f>F9/F$11*100</f>
        <v>0.58845802405198944</v>
      </c>
      <c r="I9" s="11"/>
      <c r="J9" s="44">
        <v>2.9256772323256339E-2</v>
      </c>
      <c r="L9" s="20"/>
      <c r="M9" s="29"/>
    </row>
    <row r="10" spans="1:13" ht="24.75" customHeight="1">
      <c r="A10" s="80" t="s">
        <v>34</v>
      </c>
      <c r="B10" s="80"/>
      <c r="C10" s="11"/>
      <c r="D10" s="14" t="s">
        <v>72</v>
      </c>
      <c r="E10" s="11"/>
      <c r="F10" s="16">
        <f>'سایر درآمدها'!F11</f>
        <v>1026349</v>
      </c>
      <c r="G10" s="11"/>
      <c r="H10" s="41">
        <f t="shared" ref="H10" si="0">F10/F$11</f>
        <v>5.7391103184736805E-6</v>
      </c>
      <c r="I10" s="11"/>
      <c r="J10" s="44">
        <v>0</v>
      </c>
      <c r="L10" s="20"/>
      <c r="M10" s="29"/>
    </row>
    <row r="11" spans="1:13" ht="24.75" customHeight="1" thickBot="1">
      <c r="A11" s="74" t="s">
        <v>14</v>
      </c>
      <c r="B11" s="74"/>
      <c r="C11" s="11"/>
      <c r="D11" s="15"/>
      <c r="E11" s="11"/>
      <c r="F11" s="25">
        <f>SUM(F7:F10)</f>
        <v>178834164713</v>
      </c>
      <c r="G11" s="11"/>
      <c r="H11" s="17">
        <f>SUM(H7:H10)</f>
        <v>99.999431828078471</v>
      </c>
      <c r="I11" s="11"/>
      <c r="J11" s="42">
        <f>SUM(J7:J10)</f>
        <v>-8.5033828698223015</v>
      </c>
      <c r="L11" s="20"/>
      <c r="M11" s="29"/>
    </row>
    <row r="12" spans="1:13" ht="13.5" thickTop="1"/>
    <row r="15" spans="1:13" ht="18.75">
      <c r="F15" s="21"/>
      <c r="H15" s="15"/>
    </row>
    <row r="17" spans="6:6">
      <c r="F17" s="21"/>
    </row>
  </sheetData>
  <mergeCells count="10">
    <mergeCell ref="A1:J1"/>
    <mergeCell ref="A2:J2"/>
    <mergeCell ref="A3:J3"/>
    <mergeCell ref="A6:B6"/>
    <mergeCell ref="A11:B11"/>
    <mergeCell ref="A5:J5"/>
    <mergeCell ref="A7:B7"/>
    <mergeCell ref="A8:B8"/>
    <mergeCell ref="A9:B9"/>
    <mergeCell ref="A10:B10"/>
  </mergeCells>
  <pageMargins left="0.39" right="0.39" top="0.39" bottom="0.39" header="0" footer="0"/>
  <pageSetup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6" tint="0.39997558519241921"/>
    <pageSetUpPr fitToPage="1"/>
  </sheetPr>
  <dimension ref="A1:AK20"/>
  <sheetViews>
    <sheetView rightToLeft="1" view="pageBreakPreview" zoomScaleNormal="100" zoomScaleSheetLayoutView="100" workbookViewId="0">
      <selection activeCell="B15" sqref="B15"/>
    </sheetView>
  </sheetViews>
  <sheetFormatPr defaultRowHeight="12.75"/>
  <cols>
    <col min="1" max="1" width="5.140625" customWidth="1"/>
    <col min="2" max="2" width="18.140625" customWidth="1"/>
    <col min="3" max="3" width="1.28515625" customWidth="1"/>
    <col min="4" max="4" width="15.28515625" bestFit="1" customWidth="1"/>
    <col min="5" max="5" width="1.28515625" customWidth="1"/>
    <col min="6" max="6" width="17.7109375" bestFit="1" customWidth="1"/>
    <col min="7" max="7" width="1" customWidth="1"/>
    <col min="8" max="8" width="8.28515625" hidden="1" customWidth="1"/>
    <col min="9" max="9" width="19.5703125" bestFit="1" customWidth="1"/>
    <col min="10" max="10" width="1.28515625" customWidth="1"/>
    <col min="11" max="11" width="15.140625" bestFit="1" customWidth="1"/>
    <col min="12" max="12" width="1.28515625" customWidth="1"/>
    <col min="13" max="13" width="17.5703125" bestFit="1" customWidth="1"/>
    <col min="14" max="14" width="1.28515625" customWidth="1"/>
    <col min="15" max="15" width="4" hidden="1" customWidth="1"/>
    <col min="16" max="16" width="0.140625" customWidth="1"/>
    <col min="17" max="17" width="17.7109375" bestFit="1" customWidth="1"/>
    <col min="18" max="18" width="10.5703125" customWidth="1"/>
    <col min="19" max="19" width="0.28515625" customWidth="1"/>
    <col min="26" max="26" width="11.5703125" customWidth="1"/>
  </cols>
  <sheetData>
    <row r="1" spans="1:37" ht="29.1" customHeight="1">
      <c r="A1" s="72" t="s">
        <v>0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38"/>
    </row>
    <row r="2" spans="1:37" ht="21.75" customHeight="1">
      <c r="A2" s="72" t="s">
        <v>25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38"/>
    </row>
    <row r="3" spans="1:37" ht="21.75" customHeight="1">
      <c r="A3" s="72" t="s">
        <v>93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38"/>
    </row>
    <row r="4" spans="1:37" ht="14.45" customHeight="1"/>
    <row r="5" spans="1:37" ht="33" customHeight="1">
      <c r="A5" s="73" t="s">
        <v>98</v>
      </c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</row>
    <row r="6" spans="1:37" ht="33" customHeight="1">
      <c r="A6" s="11" t="s">
        <v>82</v>
      </c>
      <c r="B6" s="11"/>
      <c r="C6" s="11"/>
      <c r="D6" s="79" t="s">
        <v>94</v>
      </c>
      <c r="E6" s="79"/>
      <c r="F6" s="79"/>
      <c r="G6" s="79"/>
      <c r="H6" s="79"/>
      <c r="I6" s="79"/>
      <c r="J6" s="11"/>
      <c r="K6" s="79" t="s">
        <v>95</v>
      </c>
      <c r="L6" s="79"/>
      <c r="M6" s="79"/>
      <c r="N6" s="79"/>
      <c r="O6" s="79"/>
      <c r="P6" s="79"/>
      <c r="Q6" s="79"/>
      <c r="R6" s="74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37"/>
      <c r="AH6" s="37"/>
      <c r="AI6" s="37"/>
      <c r="AJ6" s="37"/>
      <c r="AK6" s="37"/>
    </row>
    <row r="7" spans="1:37" ht="24.75" customHeight="1">
      <c r="A7" s="11"/>
      <c r="B7" s="11"/>
      <c r="C7" s="11"/>
      <c r="D7" s="3" t="s">
        <v>38</v>
      </c>
      <c r="E7" s="26"/>
      <c r="F7" s="2" t="s">
        <v>37</v>
      </c>
      <c r="G7" s="9"/>
      <c r="H7" s="2" t="s">
        <v>36</v>
      </c>
      <c r="I7" s="3" t="s">
        <v>14</v>
      </c>
      <c r="J7" s="11"/>
      <c r="K7" s="19" t="s">
        <v>38</v>
      </c>
      <c r="L7" s="12"/>
      <c r="M7" s="19" t="s">
        <v>37</v>
      </c>
      <c r="N7" s="12"/>
      <c r="O7" s="2" t="s">
        <v>36</v>
      </c>
      <c r="P7" s="12"/>
      <c r="Q7" s="3" t="s">
        <v>14</v>
      </c>
      <c r="R7" s="6"/>
    </row>
    <row r="8" spans="1:37" ht="36" customHeight="1">
      <c r="A8" s="75" t="s">
        <v>35</v>
      </c>
      <c r="B8" s="75"/>
      <c r="C8" s="11"/>
      <c r="D8" s="3" t="s">
        <v>60</v>
      </c>
      <c r="E8" s="11"/>
      <c r="F8" s="2" t="s">
        <v>59</v>
      </c>
      <c r="G8" s="9"/>
      <c r="H8" s="2" t="s">
        <v>69</v>
      </c>
      <c r="I8" s="3" t="s">
        <v>21</v>
      </c>
      <c r="J8" s="11"/>
      <c r="K8" s="19" t="s">
        <v>60</v>
      </c>
      <c r="L8" s="11"/>
      <c r="M8" s="19" t="s">
        <v>59</v>
      </c>
      <c r="N8" s="11"/>
      <c r="O8" s="2" t="s">
        <v>69</v>
      </c>
      <c r="P8" s="11"/>
      <c r="Q8" s="3" t="s">
        <v>21</v>
      </c>
      <c r="R8" s="11"/>
    </row>
    <row r="9" spans="1:37" ht="24.75" customHeight="1">
      <c r="A9" s="84" t="s">
        <v>13</v>
      </c>
      <c r="B9" s="84"/>
      <c r="C9" s="11"/>
      <c r="D9" s="95">
        <f>'درآمد ناشی از فروش'!I12</f>
        <v>2210679661</v>
      </c>
      <c r="E9" s="91"/>
      <c r="F9" s="95">
        <f>'درآمد ناشی از تغییر قیمت اوراق'!I14</f>
        <v>40579651669</v>
      </c>
      <c r="G9" s="86"/>
      <c r="H9" s="87">
        <v>0</v>
      </c>
      <c r="I9" s="95">
        <f>D9+F9</f>
        <v>42790331330</v>
      </c>
      <c r="J9" s="91"/>
      <c r="K9" s="95">
        <f>'درآمد ناشی از فروش'!Q12</f>
        <v>1190074229</v>
      </c>
      <c r="L9" s="91"/>
      <c r="M9" s="95">
        <f>'درآمد ناشی از تغییر قیمت اوراق'!Q14</f>
        <v>14753940816</v>
      </c>
      <c r="N9" s="91"/>
      <c r="O9" s="87">
        <v>0</v>
      </c>
      <c r="P9" s="91"/>
      <c r="Q9" s="95">
        <f>K9+M9</f>
        <v>15944015045</v>
      </c>
      <c r="R9" s="11"/>
    </row>
    <row r="10" spans="1:37" ht="24.75" customHeight="1">
      <c r="A10" s="80" t="s">
        <v>12</v>
      </c>
      <c r="B10" s="80"/>
      <c r="C10" s="11"/>
      <c r="D10" s="92">
        <f>'درآمد ناشی از فروش'!I14</f>
        <v>111090728</v>
      </c>
      <c r="E10" s="91"/>
      <c r="F10" s="92">
        <f>'درآمد ناشی از تغییر قیمت اوراق'!I12</f>
        <v>6930393697</v>
      </c>
      <c r="G10" s="86"/>
      <c r="H10" s="86">
        <v>0</v>
      </c>
      <c r="I10" s="92">
        <f t="shared" ref="I10:I12" si="0">D10+F10</f>
        <v>7041484425</v>
      </c>
      <c r="J10" s="91"/>
      <c r="K10" s="92">
        <f>'درآمد ناشی از فروش'!Q14</f>
        <v>91807919</v>
      </c>
      <c r="L10" s="91"/>
      <c r="M10" s="92">
        <f>'درآمد ناشی از تغییر قیمت اوراق'!Q12</f>
        <v>37413426568</v>
      </c>
      <c r="N10" s="91"/>
      <c r="O10" s="86">
        <v>0</v>
      </c>
      <c r="P10" s="91"/>
      <c r="Q10" s="92">
        <f t="shared" ref="Q10:Q12" si="1">K10+M10</f>
        <v>37505234487</v>
      </c>
      <c r="R10" s="11"/>
    </row>
    <row r="11" spans="1:37" ht="24.75" customHeight="1">
      <c r="A11" s="80" t="s">
        <v>88</v>
      </c>
      <c r="B11" s="80"/>
      <c r="C11" s="11"/>
      <c r="D11" s="92">
        <v>0</v>
      </c>
      <c r="E11" s="91"/>
      <c r="F11" s="92">
        <f>'درآمد ناشی از تغییر قیمت اوراق'!I18</f>
        <v>48857731776</v>
      </c>
      <c r="G11" s="86"/>
      <c r="H11" s="96"/>
      <c r="I11" s="92">
        <f t="shared" si="0"/>
        <v>48857731776</v>
      </c>
      <c r="J11" s="91"/>
      <c r="K11" s="86">
        <v>0</v>
      </c>
      <c r="L11" s="91"/>
      <c r="M11" s="92">
        <f>'درآمد ناشی از تغییر قیمت اوراق'!Q18</f>
        <v>-86980975763</v>
      </c>
      <c r="N11" s="91"/>
      <c r="O11" s="86"/>
      <c r="P11" s="91"/>
      <c r="Q11" s="92">
        <f t="shared" si="1"/>
        <v>-86980975763</v>
      </c>
      <c r="R11" s="11"/>
    </row>
    <row r="12" spans="1:37" ht="24.75" customHeight="1">
      <c r="A12" s="80" t="s">
        <v>99</v>
      </c>
      <c r="B12" s="80"/>
      <c r="C12" s="11"/>
      <c r="D12" s="97">
        <f>'درآمد ناشی از فروش'!I10</f>
        <v>612178289</v>
      </c>
      <c r="E12" s="91"/>
      <c r="F12" s="97">
        <f>'درآمد ناشی از تغییر قیمت اوراق'!I16</f>
        <v>5045761161</v>
      </c>
      <c r="G12" s="86"/>
      <c r="H12" s="86"/>
      <c r="I12" s="98">
        <f t="shared" si="0"/>
        <v>5657939450</v>
      </c>
      <c r="J12" s="91"/>
      <c r="K12" s="96">
        <f>'درآمد ناشی از فروش'!Q10</f>
        <v>612178289</v>
      </c>
      <c r="L12" s="91"/>
      <c r="M12" s="97">
        <f>'درآمد ناشی از تغییر قیمت اوراق'!Q16</f>
        <v>5045761161</v>
      </c>
      <c r="N12" s="91"/>
      <c r="O12" s="86"/>
      <c r="P12" s="91"/>
      <c r="Q12" s="98">
        <f t="shared" si="1"/>
        <v>5657939450</v>
      </c>
      <c r="R12" s="11"/>
    </row>
    <row r="13" spans="1:37" ht="24.75" customHeight="1" thickBot="1">
      <c r="A13" s="74" t="s">
        <v>14</v>
      </c>
      <c r="B13" s="74"/>
      <c r="C13" s="11"/>
      <c r="D13" s="99">
        <f>SUM(D9:D12)</f>
        <v>2933948678</v>
      </c>
      <c r="E13" s="91"/>
      <c r="F13" s="99">
        <f>SUM(F9:F12)</f>
        <v>101413538303</v>
      </c>
      <c r="G13" s="86"/>
      <c r="H13" s="100">
        <f>SUM(H9:H10)</f>
        <v>0</v>
      </c>
      <c r="I13" s="99">
        <f>SUM(I9:I12)</f>
        <v>104347486981</v>
      </c>
      <c r="J13" s="91"/>
      <c r="K13" s="99">
        <f>SUM(K9:K12)</f>
        <v>1894060437</v>
      </c>
      <c r="L13" s="91"/>
      <c r="M13" s="99">
        <f>SUM(M9:M12)</f>
        <v>-29767847218</v>
      </c>
      <c r="N13" s="91"/>
      <c r="O13" s="88">
        <f>SUM(O9:O10)</f>
        <v>0</v>
      </c>
      <c r="P13" s="91"/>
      <c r="Q13" s="99">
        <f>SUM(Q9:Q12)</f>
        <v>-27873786781</v>
      </c>
      <c r="R13" s="11"/>
    </row>
    <row r="14" spans="1:37" ht="13.5" thickTop="1"/>
    <row r="15" spans="1:37">
      <c r="Q15" s="21"/>
    </row>
    <row r="16" spans="1:37">
      <c r="F16" s="22"/>
      <c r="O16" s="21"/>
      <c r="Q16" s="21"/>
    </row>
    <row r="17" spans="4:17">
      <c r="F17" s="22"/>
      <c r="I17" s="22"/>
      <c r="O17" s="21"/>
      <c r="Q17" s="21"/>
    </row>
    <row r="18" spans="4:17">
      <c r="D18" s="22"/>
      <c r="O18" s="21"/>
      <c r="Q18" s="21"/>
    </row>
    <row r="20" spans="4:17">
      <c r="D20" s="22"/>
    </row>
  </sheetData>
  <mergeCells count="12">
    <mergeCell ref="A3:Q3"/>
    <mergeCell ref="A1:Q1"/>
    <mergeCell ref="A2:Q2"/>
    <mergeCell ref="A10:B10"/>
    <mergeCell ref="A13:B13"/>
    <mergeCell ref="A8:B8"/>
    <mergeCell ref="A9:B9"/>
    <mergeCell ref="A5:R5"/>
    <mergeCell ref="D6:I6"/>
    <mergeCell ref="K6:R6"/>
    <mergeCell ref="A11:B11"/>
    <mergeCell ref="A12:B12"/>
  </mergeCells>
  <pageMargins left="0.39" right="0.39" top="0.39" bottom="0.39" header="0" footer="0"/>
  <pageSetup scale="99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6" tint="0.39997558519241921"/>
    <pageSetUpPr fitToPage="1"/>
  </sheetPr>
  <dimension ref="A1:Z30"/>
  <sheetViews>
    <sheetView rightToLeft="1" view="pageBreakPreview" zoomScaleNormal="100" zoomScaleSheetLayoutView="100" workbookViewId="0">
      <selection activeCell="R24" sqref="R24"/>
    </sheetView>
  </sheetViews>
  <sheetFormatPr defaultRowHeight="12.75"/>
  <cols>
    <col min="1" max="1" width="6.42578125" bestFit="1" customWidth="1"/>
    <col min="2" max="2" width="29.140625" customWidth="1"/>
    <col min="3" max="3" width="1.28515625" customWidth="1"/>
    <col min="4" max="4" width="15.42578125" customWidth="1"/>
    <col min="5" max="5" width="1.28515625" customWidth="1"/>
    <col min="6" max="6" width="16.42578125" customWidth="1"/>
    <col min="7" max="7" width="1.28515625" customWidth="1"/>
    <col min="8" max="8" width="16.28515625" customWidth="1"/>
    <col min="9" max="9" width="1.28515625" customWidth="1"/>
    <col min="10" max="10" width="12.5703125" customWidth="1"/>
    <col min="11" max="11" width="1.28515625" customWidth="1"/>
    <col min="12" max="12" width="18.7109375" bestFit="1" customWidth="1"/>
    <col min="13" max="13" width="1.28515625" customWidth="1"/>
    <col min="14" max="14" width="16.140625" bestFit="1" customWidth="1"/>
    <col min="15" max="15" width="1.28515625" customWidth="1"/>
    <col min="16" max="16" width="16" bestFit="1" customWidth="1"/>
    <col min="17" max="17" width="1.28515625" customWidth="1"/>
    <col min="18" max="18" width="10.5703125" customWidth="1"/>
    <col min="19" max="19" width="0.28515625" customWidth="1"/>
    <col min="20" max="20" width="14.42578125" bestFit="1" customWidth="1"/>
    <col min="23" max="23" width="15" bestFit="1" customWidth="1"/>
    <col min="24" max="24" width="19.28515625" bestFit="1" customWidth="1"/>
    <col min="27" max="27" width="11.5703125" customWidth="1"/>
  </cols>
  <sheetData>
    <row r="1" spans="1:26" ht="29.1" customHeight="1">
      <c r="A1" s="72" t="s">
        <v>0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</row>
    <row r="2" spans="1:26" ht="21.75" customHeight="1">
      <c r="A2" s="72" t="s">
        <v>25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</row>
    <row r="3" spans="1:26" ht="21.75" customHeight="1">
      <c r="A3" s="72" t="s">
        <v>93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</row>
    <row r="4" spans="1:26" ht="14.45" customHeight="1"/>
    <row r="5" spans="1:26" ht="20.45" customHeight="1">
      <c r="A5" s="73" t="s">
        <v>61</v>
      </c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W5" s="48"/>
      <c r="X5" s="48"/>
      <c r="Y5" s="48"/>
      <c r="Z5" s="48"/>
    </row>
    <row r="6" spans="1:26" ht="24.75" customHeight="1">
      <c r="A6" s="11"/>
      <c r="B6" s="11"/>
      <c r="C6" s="11"/>
      <c r="D6" s="79" t="s">
        <v>94</v>
      </c>
      <c r="E6" s="79"/>
      <c r="F6" s="79"/>
      <c r="G6" s="79"/>
      <c r="H6" s="79"/>
      <c r="I6" s="79"/>
      <c r="J6" s="79"/>
      <c r="K6" s="11"/>
      <c r="L6" s="79" t="s">
        <v>95</v>
      </c>
      <c r="M6" s="79"/>
      <c r="N6" s="79"/>
      <c r="O6" s="79"/>
      <c r="P6" s="79"/>
      <c r="Q6" s="79"/>
      <c r="R6" s="79"/>
      <c r="W6" s="48"/>
      <c r="X6" s="48"/>
      <c r="Y6" s="48"/>
      <c r="Z6" s="48"/>
    </row>
    <row r="7" spans="1:26" ht="24.75" customHeight="1">
      <c r="A7" s="74" t="s">
        <v>17</v>
      </c>
      <c r="B7" s="74"/>
      <c r="C7" s="11"/>
      <c r="D7" s="2" t="s">
        <v>38</v>
      </c>
      <c r="E7" s="12"/>
      <c r="F7" s="2" t="s">
        <v>37</v>
      </c>
      <c r="G7" s="12"/>
      <c r="H7" s="83" t="s">
        <v>14</v>
      </c>
      <c r="I7" s="83"/>
      <c r="J7" s="83"/>
      <c r="K7" s="11"/>
      <c r="L7" s="2" t="s">
        <v>38</v>
      </c>
      <c r="M7" s="12"/>
      <c r="N7" s="27" t="s">
        <v>37</v>
      </c>
      <c r="O7" s="12"/>
      <c r="P7" s="83" t="s">
        <v>14</v>
      </c>
      <c r="Q7" s="83"/>
      <c r="R7" s="83"/>
      <c r="W7" s="48"/>
      <c r="X7" s="48"/>
      <c r="Y7" s="48"/>
      <c r="Z7" s="48"/>
    </row>
    <row r="8" spans="1:26" ht="39" customHeight="1">
      <c r="A8" s="79"/>
      <c r="B8" s="79"/>
      <c r="C8" s="11"/>
      <c r="D8" s="19" t="s">
        <v>60</v>
      </c>
      <c r="E8" s="11"/>
      <c r="F8" s="19" t="s">
        <v>59</v>
      </c>
      <c r="G8" s="11"/>
      <c r="H8" s="3" t="s">
        <v>21</v>
      </c>
      <c r="I8" s="12"/>
      <c r="J8" s="101" t="s">
        <v>28</v>
      </c>
      <c r="K8" s="91"/>
      <c r="L8" s="102" t="s">
        <v>60</v>
      </c>
      <c r="M8" s="91"/>
      <c r="N8" s="102" t="s">
        <v>68</v>
      </c>
      <c r="O8" s="91"/>
      <c r="P8" s="103" t="s">
        <v>21</v>
      </c>
      <c r="Q8" s="104"/>
      <c r="R8" s="101" t="s">
        <v>28</v>
      </c>
      <c r="W8" s="48"/>
      <c r="X8" s="48"/>
      <c r="Y8" s="48"/>
      <c r="Z8" s="48"/>
    </row>
    <row r="9" spans="1:26" ht="24.75" customHeight="1">
      <c r="A9" s="84" t="s">
        <v>76</v>
      </c>
      <c r="B9" s="84"/>
      <c r="C9" s="11"/>
      <c r="D9" s="95">
        <f>'درآمد ناشی از فروش'!I11</f>
        <v>7909037975</v>
      </c>
      <c r="E9" s="91"/>
      <c r="F9" s="92">
        <f>'درآمد ناشی از تغییر قیمت اوراق'!I8</f>
        <v>-4100547578</v>
      </c>
      <c r="G9" s="91"/>
      <c r="H9" s="95">
        <f>F9+D9</f>
        <v>3808490397</v>
      </c>
      <c r="I9" s="11"/>
      <c r="J9" s="105">
        <f>(H9/درآمدها!F$11)*100</f>
        <v>2.1296212628677598</v>
      </c>
      <c r="K9" s="91"/>
      <c r="L9" s="87">
        <f>'درآمد ناشی از فروش'!Q11</f>
        <v>19529121530</v>
      </c>
      <c r="M9" s="91"/>
      <c r="N9" s="95">
        <f>'درآمد ناشی از تغییر قیمت اوراق'!Q8</f>
        <v>1106249017</v>
      </c>
      <c r="O9" s="91"/>
      <c r="P9" s="87">
        <f>N9+L9</f>
        <v>20635370547</v>
      </c>
      <c r="Q9" s="91"/>
      <c r="R9" s="105">
        <v>12.27</v>
      </c>
      <c r="T9" s="34"/>
      <c r="U9" s="34"/>
      <c r="W9" s="48"/>
      <c r="X9" s="48"/>
      <c r="Y9" s="48"/>
      <c r="Z9" s="48"/>
    </row>
    <row r="10" spans="1:26" ht="24.75" customHeight="1">
      <c r="A10" s="80" t="s">
        <v>79</v>
      </c>
      <c r="B10" s="80"/>
      <c r="C10" s="11"/>
      <c r="D10" s="86">
        <f>'درآمد ناشی از فروش'!I22</f>
        <v>0</v>
      </c>
      <c r="E10" s="91"/>
      <c r="F10" s="92">
        <v>0</v>
      </c>
      <c r="G10" s="91"/>
      <c r="H10" s="86">
        <f t="shared" ref="H10:H21" si="0">F10+D10</f>
        <v>0</v>
      </c>
      <c r="I10" s="11"/>
      <c r="J10" s="105">
        <f>(H10/درآمدها!F$11)*100</f>
        <v>0</v>
      </c>
      <c r="K10" s="91"/>
      <c r="L10" s="86">
        <f>'درآمد ناشی از فروش'!Q22</f>
        <v>22703346</v>
      </c>
      <c r="M10" s="91"/>
      <c r="N10" s="86">
        <v>0</v>
      </c>
      <c r="O10" s="91"/>
      <c r="P10" s="86">
        <f t="shared" ref="P10:P22" si="1">N10+L10</f>
        <v>22703346</v>
      </c>
      <c r="Q10" s="91"/>
      <c r="R10" s="105">
        <v>0.01</v>
      </c>
      <c r="T10" s="34"/>
      <c r="U10" s="34"/>
      <c r="W10" s="48"/>
      <c r="X10" s="49"/>
      <c r="Y10" s="48"/>
      <c r="Z10" s="48"/>
    </row>
    <row r="11" spans="1:26" ht="24.75" customHeight="1">
      <c r="A11" s="80" t="s">
        <v>77</v>
      </c>
      <c r="B11" s="80"/>
      <c r="C11" s="11"/>
      <c r="D11" s="86">
        <f>'درآمد ناشی از فروش'!I13</f>
        <v>1493202298</v>
      </c>
      <c r="E11" s="91"/>
      <c r="F11" s="92">
        <f>'درآمد ناشی از تغییر قیمت اوراق'!I13</f>
        <v>-92758592</v>
      </c>
      <c r="G11" s="91"/>
      <c r="H11" s="86">
        <f t="shared" si="0"/>
        <v>1400443706</v>
      </c>
      <c r="I11" s="11"/>
      <c r="J11" s="105">
        <f>(H11/درآمدها!F$11)*100</f>
        <v>0.78309628825537125</v>
      </c>
      <c r="K11" s="91"/>
      <c r="L11" s="86">
        <f>'درآمد ناشی از فروش'!Q13</f>
        <v>5005984886</v>
      </c>
      <c r="M11" s="91"/>
      <c r="N11" s="86">
        <f>'درآمد ناشی از تغییر قیمت اوراق'!Q13</f>
        <v>123676478</v>
      </c>
      <c r="O11" s="91"/>
      <c r="P11" s="86">
        <f t="shared" si="1"/>
        <v>5129661364</v>
      </c>
      <c r="Q11" s="91"/>
      <c r="R11" s="105">
        <v>3.05</v>
      </c>
      <c r="T11" s="34"/>
      <c r="U11" s="34"/>
      <c r="W11" s="48"/>
      <c r="X11" s="48"/>
      <c r="Y11" s="48"/>
      <c r="Z11" s="48"/>
    </row>
    <row r="12" spans="1:26" ht="24.75" customHeight="1">
      <c r="A12" s="80" t="s">
        <v>80</v>
      </c>
      <c r="B12" s="80"/>
      <c r="C12" s="11"/>
      <c r="D12" s="92">
        <f>'درآمد ناشی از فروش'!I15</f>
        <v>20326994391</v>
      </c>
      <c r="E12" s="91"/>
      <c r="F12" s="92">
        <f>'درآمد ناشی از تغییر قیمت اوراق'!I11</f>
        <v>-194600099</v>
      </c>
      <c r="G12" s="91"/>
      <c r="H12" s="86">
        <f t="shared" si="0"/>
        <v>20132394292</v>
      </c>
      <c r="I12" s="11"/>
      <c r="J12" s="105">
        <f>(H12/درآمدها!F$11)*100</f>
        <v>11.257577277982229</v>
      </c>
      <c r="K12" s="91"/>
      <c r="L12" s="92">
        <f>'درآمد ناشی از فروش'!Q15</f>
        <v>43235078824</v>
      </c>
      <c r="M12" s="91"/>
      <c r="N12" s="92">
        <f>'درآمد ناشی از تغییر قیمت اوراق'!Q11</f>
        <v>4433317707</v>
      </c>
      <c r="O12" s="91"/>
      <c r="P12" s="86">
        <f t="shared" si="1"/>
        <v>47668396531</v>
      </c>
      <c r="Q12" s="91"/>
      <c r="R12" s="105">
        <v>28.34</v>
      </c>
      <c r="T12" s="34"/>
      <c r="U12" s="34"/>
      <c r="W12" s="48"/>
      <c r="X12" s="48"/>
      <c r="Y12" s="48"/>
      <c r="Z12" s="48"/>
    </row>
    <row r="13" spans="1:26" ht="24.75" customHeight="1">
      <c r="A13" s="80" t="s">
        <v>74</v>
      </c>
      <c r="B13" s="80"/>
      <c r="C13" s="11"/>
      <c r="D13" s="86">
        <f>'درآمد ناشی از فروش'!I17</f>
        <v>8561670120</v>
      </c>
      <c r="E13" s="91"/>
      <c r="F13" s="92">
        <f>'درآمد ناشی از تغییر قیمت اوراق'!I15</f>
        <v>-307829978</v>
      </c>
      <c r="G13" s="91"/>
      <c r="H13" s="86">
        <f t="shared" si="0"/>
        <v>8253840142</v>
      </c>
      <c r="I13" s="11"/>
      <c r="J13" s="105">
        <f>(H13/درآمدها!F$11)*100</f>
        <v>4.615359797299404</v>
      </c>
      <c r="K13" s="91"/>
      <c r="L13" s="86">
        <f>'درآمد ناشی از فروش'!Q17</f>
        <v>25512664439</v>
      </c>
      <c r="M13" s="91"/>
      <c r="N13" s="86">
        <f>'درآمد ناشی از تغییر قیمت اوراق'!Q15</f>
        <v>357691377</v>
      </c>
      <c r="O13" s="91"/>
      <c r="P13" s="86">
        <f t="shared" si="1"/>
        <v>25870355816</v>
      </c>
      <c r="Q13" s="91"/>
      <c r="R13" s="105">
        <v>15.38</v>
      </c>
      <c r="T13" s="34"/>
      <c r="U13" s="34"/>
      <c r="W13" s="48"/>
      <c r="X13" s="48"/>
      <c r="Y13" s="48"/>
      <c r="Z13" s="48"/>
    </row>
    <row r="14" spans="1:26" ht="24.75" customHeight="1">
      <c r="A14" s="80" t="s">
        <v>81</v>
      </c>
      <c r="B14" s="80"/>
      <c r="C14" s="11"/>
      <c r="D14" s="92">
        <f>'درآمد ناشی از فروش'!I18</f>
        <v>36875706105</v>
      </c>
      <c r="E14" s="91"/>
      <c r="F14" s="92">
        <f>'درآمد ناشی از تغییر قیمت اوراق'!I10</f>
        <v>-8242765714</v>
      </c>
      <c r="G14" s="91"/>
      <c r="H14" s="86">
        <f t="shared" si="0"/>
        <v>28632940391</v>
      </c>
      <c r="I14" s="11"/>
      <c r="J14" s="105">
        <f>(H14/درآمدها!F$11)*100</f>
        <v>16.010889438800049</v>
      </c>
      <c r="K14" s="91"/>
      <c r="L14" s="86">
        <f>'درآمد ناشی از فروش'!Q18</f>
        <v>74536967223</v>
      </c>
      <c r="M14" s="91"/>
      <c r="N14" s="92">
        <f>'درآمد ناشی از تغییر قیمت اوراق'!Q10</f>
        <v>1929074792</v>
      </c>
      <c r="O14" s="91"/>
      <c r="P14" s="86">
        <f t="shared" si="1"/>
        <v>76466042015</v>
      </c>
      <c r="Q14" s="91"/>
      <c r="R14" s="105">
        <v>45.46</v>
      </c>
      <c r="T14" s="34"/>
      <c r="U14" s="34"/>
    </row>
    <row r="15" spans="1:26" ht="24.75" customHeight="1">
      <c r="A15" s="80" t="s">
        <v>75</v>
      </c>
      <c r="B15" s="80"/>
      <c r="C15" s="11"/>
      <c r="D15" s="86">
        <f>'درآمد ناشی از فروش'!I20</f>
        <v>0</v>
      </c>
      <c r="E15" s="91"/>
      <c r="F15" s="86">
        <v>0</v>
      </c>
      <c r="G15" s="91"/>
      <c r="H15" s="86">
        <f t="shared" si="0"/>
        <v>0</v>
      </c>
      <c r="I15" s="11"/>
      <c r="J15" s="105">
        <f>(H15/درآمدها!F$11)*100</f>
        <v>0</v>
      </c>
      <c r="K15" s="91"/>
      <c r="L15" s="86">
        <f>'درآمد ناشی از فروش'!Q20</f>
        <v>41952273</v>
      </c>
      <c r="M15" s="91"/>
      <c r="N15" s="86">
        <v>0</v>
      </c>
      <c r="O15" s="91"/>
      <c r="P15" s="86">
        <f t="shared" si="1"/>
        <v>41952273</v>
      </c>
      <c r="Q15" s="91"/>
      <c r="R15" s="105">
        <v>0.02</v>
      </c>
      <c r="T15" s="34"/>
      <c r="U15" s="34"/>
    </row>
    <row r="16" spans="1:26" ht="24" customHeight="1">
      <c r="A16" s="80" t="s">
        <v>78</v>
      </c>
      <c r="B16" s="80"/>
      <c r="C16" s="11"/>
      <c r="D16" s="86">
        <f>'درآمد ناشی از فروش'!I23</f>
        <v>0</v>
      </c>
      <c r="E16" s="91"/>
      <c r="F16" s="92">
        <v>0</v>
      </c>
      <c r="G16" s="91"/>
      <c r="H16" s="86">
        <f t="shared" si="0"/>
        <v>0</v>
      </c>
      <c r="I16" s="11"/>
      <c r="J16" s="105">
        <f>(H16/درآمدها!F$11)*100</f>
        <v>0</v>
      </c>
      <c r="K16" s="91"/>
      <c r="L16" s="86">
        <f>'درآمد ناشی از فروش'!Q23</f>
        <v>1770993700</v>
      </c>
      <c r="M16" s="91"/>
      <c r="N16" s="86">
        <v>0</v>
      </c>
      <c r="O16" s="91"/>
      <c r="P16" s="86">
        <f t="shared" si="1"/>
        <v>1770993700</v>
      </c>
      <c r="Q16" s="91"/>
      <c r="R16" s="105">
        <v>1.05</v>
      </c>
      <c r="T16" s="34"/>
      <c r="U16" s="34"/>
    </row>
    <row r="17" spans="1:21" ht="24" customHeight="1">
      <c r="A17" s="80" t="s">
        <v>92</v>
      </c>
      <c r="B17" s="80"/>
      <c r="C17" s="11"/>
      <c r="D17" s="86">
        <f>'درآمد ناشی از فروش'!I8</f>
        <v>572645892</v>
      </c>
      <c r="E17" s="91"/>
      <c r="F17" s="92">
        <f>'درآمد ناشی از تغییر قیمت اوراق'!I19</f>
        <v>-38636416</v>
      </c>
      <c r="G17" s="91"/>
      <c r="H17" s="86">
        <f t="shared" si="0"/>
        <v>534009476</v>
      </c>
      <c r="I17" s="11"/>
      <c r="J17" s="105">
        <f>(H17/درآمدها!F$11)*100</f>
        <v>0.29860596092307035</v>
      </c>
      <c r="K17" s="91"/>
      <c r="L17" s="86">
        <f>'درآمد ناشی از فروش'!Q8</f>
        <v>814222087</v>
      </c>
      <c r="M17" s="91"/>
      <c r="N17" s="86">
        <f>'درآمد ناشی از تغییر قیمت اوراق'!Q19</f>
        <v>282012034</v>
      </c>
      <c r="O17" s="91"/>
      <c r="P17" s="86">
        <f t="shared" si="1"/>
        <v>1096234121</v>
      </c>
      <c r="Q17" s="91"/>
      <c r="R17" s="105">
        <v>0.65</v>
      </c>
      <c r="T17" s="34"/>
      <c r="U17" s="34"/>
    </row>
    <row r="18" spans="1:21" ht="24" customHeight="1">
      <c r="A18" s="80" t="s">
        <v>90</v>
      </c>
      <c r="B18" s="80"/>
      <c r="C18" s="11"/>
      <c r="D18" s="86">
        <f>'درآمد ناشی از فروش'!I9</f>
        <v>604619009</v>
      </c>
      <c r="E18" s="91"/>
      <c r="F18" s="92">
        <v>0</v>
      </c>
      <c r="G18" s="91"/>
      <c r="H18" s="86">
        <f t="shared" si="0"/>
        <v>604619009</v>
      </c>
      <c r="I18" s="11"/>
      <c r="J18" s="105">
        <f>(H18/درآمدها!F$11)*100</f>
        <v>0.33808920681924287</v>
      </c>
      <c r="K18" s="91"/>
      <c r="L18" s="86">
        <f>'درآمد ناشی از فروش'!Q9</f>
        <v>756348613</v>
      </c>
      <c r="M18" s="91"/>
      <c r="N18" s="86">
        <v>0</v>
      </c>
      <c r="O18" s="91"/>
      <c r="P18" s="86">
        <f t="shared" si="1"/>
        <v>756348613</v>
      </c>
      <c r="Q18" s="91"/>
      <c r="R18" s="105">
        <v>0.45</v>
      </c>
      <c r="T18" s="34"/>
      <c r="U18" s="34"/>
    </row>
    <row r="19" spans="1:21" ht="24" customHeight="1">
      <c r="A19" s="80" t="s">
        <v>100</v>
      </c>
      <c r="B19" s="80"/>
      <c r="C19" s="11"/>
      <c r="D19" s="86">
        <f>'درآمد ناشی از فروش'!I16</f>
        <v>9369115188</v>
      </c>
      <c r="E19" s="91"/>
      <c r="F19" s="92">
        <f>'درآمد ناشی از تغییر قیمت اوراق'!I17</f>
        <v>585329690</v>
      </c>
      <c r="G19" s="91"/>
      <c r="H19" s="86">
        <f t="shared" si="0"/>
        <v>9954444878</v>
      </c>
      <c r="I19" s="11"/>
      <c r="J19" s="105">
        <f>(H19/درآمدها!F$11)*100</f>
        <v>5.5662993108589065</v>
      </c>
      <c r="K19" s="91"/>
      <c r="L19" s="86">
        <f>'درآمد ناشی از فروش'!Q16</f>
        <v>9369115188</v>
      </c>
      <c r="M19" s="91"/>
      <c r="N19" s="86">
        <f>'درآمد ناشی از تغییر قیمت اوراق'!Q17</f>
        <v>585329690</v>
      </c>
      <c r="O19" s="91"/>
      <c r="P19" s="86">
        <f t="shared" si="1"/>
        <v>9954444878</v>
      </c>
      <c r="Q19" s="91"/>
      <c r="R19" s="105">
        <v>5.92</v>
      </c>
      <c r="T19" s="34"/>
      <c r="U19" s="34"/>
    </row>
    <row r="20" spans="1:21" ht="24" customHeight="1">
      <c r="A20" s="80" t="s">
        <v>101</v>
      </c>
      <c r="B20" s="80"/>
      <c r="C20" s="11"/>
      <c r="D20" s="86">
        <v>0</v>
      </c>
      <c r="E20" s="91"/>
      <c r="F20" s="92">
        <f>'درآمد ناشی از تغییر قیمت اوراق'!I9</f>
        <v>112105100</v>
      </c>
      <c r="G20" s="91"/>
      <c r="H20" s="86">
        <f t="shared" si="0"/>
        <v>112105100</v>
      </c>
      <c r="I20" s="11"/>
      <c r="J20" s="105">
        <f>(H20/درآمدها!F$11)*100</f>
        <v>6.2686623766722988E-2</v>
      </c>
      <c r="K20" s="91"/>
      <c r="L20" s="86">
        <v>0</v>
      </c>
      <c r="M20" s="91"/>
      <c r="N20" s="86">
        <f>'درآمد ناشی از تغییر قیمت اوراق'!Q9</f>
        <v>112105100</v>
      </c>
      <c r="O20" s="91"/>
      <c r="P20" s="86">
        <f t="shared" si="1"/>
        <v>112105100</v>
      </c>
      <c r="Q20" s="91"/>
      <c r="R20" s="105">
        <v>7.0000000000000007E-2</v>
      </c>
      <c r="T20" s="34"/>
      <c r="U20" s="34"/>
    </row>
    <row r="21" spans="1:21" ht="24" customHeight="1">
      <c r="A21" s="80" t="s">
        <v>84</v>
      </c>
      <c r="B21" s="80"/>
      <c r="C21" s="11"/>
      <c r="D21" s="86">
        <f>'درآمد ناشی از فروش'!I21</f>
        <v>0</v>
      </c>
      <c r="E21" s="91"/>
      <c r="F21" s="92">
        <v>0</v>
      </c>
      <c r="G21" s="91"/>
      <c r="H21" s="86">
        <f t="shared" si="0"/>
        <v>0</v>
      </c>
      <c r="I21" s="11"/>
      <c r="J21" s="105">
        <f>(H21/درآمدها!F$11)*100</f>
        <v>0</v>
      </c>
      <c r="K21" s="91"/>
      <c r="L21" s="86">
        <f>'درآمد ناشی از فروش'!Q21</f>
        <v>115003710</v>
      </c>
      <c r="M21" s="91"/>
      <c r="N21" s="86">
        <v>0</v>
      </c>
      <c r="O21" s="91"/>
      <c r="P21" s="86">
        <f t="shared" si="1"/>
        <v>115003710</v>
      </c>
      <c r="Q21" s="91"/>
      <c r="R21" s="105">
        <v>7.0000000000000007E-2</v>
      </c>
      <c r="T21" s="34"/>
      <c r="U21" s="34"/>
    </row>
    <row r="22" spans="1:21" ht="24" customHeight="1">
      <c r="A22" s="80" t="s">
        <v>86</v>
      </c>
      <c r="B22" s="80"/>
      <c r="C22" s="11"/>
      <c r="D22" s="86">
        <f>'درآمد ناشی از فروش'!I19</f>
        <v>0</v>
      </c>
      <c r="E22" s="91"/>
      <c r="F22" s="92">
        <v>0</v>
      </c>
      <c r="G22" s="91"/>
      <c r="H22" s="92">
        <f>D22+F22</f>
        <v>0</v>
      </c>
      <c r="I22" s="11"/>
      <c r="J22" s="105">
        <f>(H22/درآمدها!F$11)*100</f>
        <v>0</v>
      </c>
      <c r="K22" s="91"/>
      <c r="L22" s="86">
        <f>'درآمد ناشی از فروش'!Q19</f>
        <v>44458163</v>
      </c>
      <c r="M22" s="91"/>
      <c r="N22" s="92">
        <v>0</v>
      </c>
      <c r="O22" s="91"/>
      <c r="P22" s="86">
        <f t="shared" si="1"/>
        <v>44458163</v>
      </c>
      <c r="Q22" s="91"/>
      <c r="R22" s="105">
        <v>0.03</v>
      </c>
      <c r="T22" s="34"/>
      <c r="U22" s="34"/>
    </row>
    <row r="23" spans="1:21" ht="24.75" customHeight="1" thickBot="1">
      <c r="A23" s="74" t="s">
        <v>14</v>
      </c>
      <c r="B23" s="74"/>
      <c r="C23" s="11"/>
      <c r="D23" s="93">
        <f>SUM(D9:D22)</f>
        <v>85712990978</v>
      </c>
      <c r="E23" s="91"/>
      <c r="F23" s="93">
        <f>SUM(F9:F22)</f>
        <v>-12279703587</v>
      </c>
      <c r="G23" s="92"/>
      <c r="H23" s="93">
        <f>SUM(H9:H22)</f>
        <v>73433287391</v>
      </c>
      <c r="I23" s="11"/>
      <c r="J23" s="106">
        <f>SUM(J9:J22)</f>
        <v>41.062225167572755</v>
      </c>
      <c r="K23" s="91"/>
      <c r="L23" s="88">
        <f>SUM(L9:L22)</f>
        <v>180754613982</v>
      </c>
      <c r="M23" s="91"/>
      <c r="N23" s="93">
        <f>SUM(N9:N22)</f>
        <v>8929456195</v>
      </c>
      <c r="O23" s="91"/>
      <c r="P23" s="88">
        <f>SUM(P9:P22)</f>
        <v>189684070177</v>
      </c>
      <c r="Q23" s="91"/>
      <c r="R23" s="106">
        <f>SUM(R9:R22)</f>
        <v>112.77</v>
      </c>
      <c r="T23" s="34"/>
      <c r="U23" s="34"/>
    </row>
    <row r="24" spans="1:21" ht="13.5" thickTop="1">
      <c r="F24" s="22"/>
      <c r="J24" s="107"/>
      <c r="K24" s="107"/>
      <c r="L24" s="108"/>
      <c r="M24" s="107"/>
      <c r="N24" s="109"/>
      <c r="O24" s="107"/>
      <c r="P24" s="107"/>
      <c r="Q24" s="107"/>
      <c r="R24" s="107"/>
      <c r="U24" s="21"/>
    </row>
    <row r="25" spans="1:21">
      <c r="D25" s="22"/>
      <c r="L25" s="21"/>
      <c r="N25" s="22"/>
    </row>
    <row r="26" spans="1:21">
      <c r="D26" s="22"/>
      <c r="F26" s="22"/>
      <c r="L26" s="21"/>
      <c r="N26" s="22"/>
    </row>
    <row r="27" spans="1:21">
      <c r="F27" s="22"/>
      <c r="L27" s="21"/>
      <c r="N27" s="22"/>
    </row>
    <row r="28" spans="1:21">
      <c r="F28" s="22"/>
      <c r="L28" s="21"/>
    </row>
    <row r="29" spans="1:21">
      <c r="D29" s="22"/>
      <c r="F29" s="22"/>
      <c r="L29" s="48"/>
    </row>
    <row r="30" spans="1:21">
      <c r="D30" s="22"/>
      <c r="L30" s="50"/>
    </row>
  </sheetData>
  <mergeCells count="24">
    <mergeCell ref="A16:B16"/>
    <mergeCell ref="A23:B23"/>
    <mergeCell ref="A15:B15"/>
    <mergeCell ref="A11:B11"/>
    <mergeCell ref="A12:B12"/>
    <mergeCell ref="A13:B13"/>
    <mergeCell ref="A14:B14"/>
    <mergeCell ref="A21:B21"/>
    <mergeCell ref="A22:B22"/>
    <mergeCell ref="A17:B17"/>
    <mergeCell ref="A18:B18"/>
    <mergeCell ref="A19:B19"/>
    <mergeCell ref="A20:B20"/>
    <mergeCell ref="A10:B10"/>
    <mergeCell ref="A1:R1"/>
    <mergeCell ref="A2:R2"/>
    <mergeCell ref="A3:R3"/>
    <mergeCell ref="A5:R5"/>
    <mergeCell ref="A7:B8"/>
    <mergeCell ref="H7:J7"/>
    <mergeCell ref="P7:R7"/>
    <mergeCell ref="A9:B9"/>
    <mergeCell ref="D6:J6"/>
    <mergeCell ref="L6:R6"/>
  </mergeCells>
  <pageMargins left="0.39" right="0.39" top="0.39" bottom="0.39" header="0" footer="0"/>
  <pageSetup scale="79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6" tint="0.39997558519241921"/>
    <pageSetUpPr fitToPage="1"/>
  </sheetPr>
  <dimension ref="A1:M21"/>
  <sheetViews>
    <sheetView rightToLeft="1" view="pageBreakPreview" zoomScaleNormal="100" zoomScaleSheetLayoutView="100" workbookViewId="0">
      <selection activeCell="C16" sqref="C16"/>
    </sheetView>
  </sheetViews>
  <sheetFormatPr defaultRowHeight="12.75"/>
  <cols>
    <col min="1" max="1" width="34.140625" bestFit="1" customWidth="1"/>
    <col min="2" max="2" width="1.28515625" customWidth="1"/>
    <col min="3" max="3" width="19.42578125" customWidth="1"/>
    <col min="4" max="4" width="1.28515625" customWidth="1"/>
    <col min="5" max="5" width="16.5703125" customWidth="1"/>
    <col min="6" max="6" width="1.28515625" customWidth="1"/>
    <col min="7" max="7" width="19.42578125" customWidth="1"/>
    <col min="8" max="8" width="1.28515625" customWidth="1"/>
    <col min="9" max="9" width="15.5703125" customWidth="1"/>
    <col min="10" max="10" width="0.28515625" customWidth="1"/>
    <col min="26" max="26" width="11.5703125" customWidth="1"/>
  </cols>
  <sheetData>
    <row r="1" spans="1:13" ht="29.1" customHeight="1">
      <c r="A1" s="72" t="s">
        <v>0</v>
      </c>
      <c r="B1" s="72"/>
      <c r="C1" s="72"/>
      <c r="D1" s="72"/>
      <c r="E1" s="72"/>
      <c r="F1" s="72"/>
      <c r="G1" s="72"/>
      <c r="H1" s="72"/>
      <c r="I1" s="72"/>
    </row>
    <row r="2" spans="1:13" ht="21.75" customHeight="1">
      <c r="A2" s="72" t="s">
        <v>25</v>
      </c>
      <c r="B2" s="72"/>
      <c r="C2" s="72"/>
      <c r="D2" s="72"/>
      <c r="E2" s="72"/>
      <c r="F2" s="72"/>
      <c r="G2" s="72"/>
      <c r="H2" s="72"/>
      <c r="I2" s="72"/>
    </row>
    <row r="3" spans="1:13" ht="21.75" customHeight="1">
      <c r="A3" s="72" t="s">
        <v>93</v>
      </c>
      <c r="B3" s="72"/>
      <c r="C3" s="72"/>
      <c r="D3" s="72"/>
      <c r="E3" s="72"/>
      <c r="F3" s="72"/>
      <c r="G3" s="72"/>
      <c r="H3" s="72"/>
      <c r="I3" s="72"/>
    </row>
    <row r="4" spans="1:13" ht="14.45" customHeight="1"/>
    <row r="5" spans="1:13" ht="32.25" customHeight="1">
      <c r="A5" s="73" t="s">
        <v>63</v>
      </c>
      <c r="B5" s="73"/>
      <c r="C5" s="73"/>
      <c r="D5" s="73"/>
      <c r="E5" s="73"/>
      <c r="F5" s="73"/>
      <c r="G5" s="73"/>
      <c r="H5" s="73"/>
      <c r="I5" s="73"/>
    </row>
    <row r="6" spans="1:13" ht="24.75" customHeight="1">
      <c r="A6" s="11"/>
      <c r="B6" s="11"/>
      <c r="C6" s="79" t="s">
        <v>94</v>
      </c>
      <c r="D6" s="79"/>
      <c r="E6" s="79"/>
      <c r="F6" s="11"/>
      <c r="G6" s="79" t="s">
        <v>97</v>
      </c>
      <c r="H6" s="79"/>
      <c r="I6" s="79"/>
    </row>
    <row r="7" spans="1:13" ht="40.5" customHeight="1">
      <c r="A7" s="2" t="s">
        <v>39</v>
      </c>
      <c r="B7" s="11"/>
      <c r="C7" s="4" t="s">
        <v>40</v>
      </c>
      <c r="D7" s="12"/>
      <c r="E7" s="4" t="s">
        <v>41</v>
      </c>
      <c r="F7" s="11"/>
      <c r="G7" s="4" t="s">
        <v>40</v>
      </c>
      <c r="H7" s="12"/>
      <c r="I7" s="4" t="s">
        <v>41</v>
      </c>
    </row>
    <row r="8" spans="1:13" ht="24.75" customHeight="1">
      <c r="A8" s="13" t="s">
        <v>54</v>
      </c>
      <c r="B8" s="11"/>
      <c r="C8" s="87">
        <v>74205</v>
      </c>
      <c r="D8" s="91"/>
      <c r="E8" s="89" t="s">
        <v>62</v>
      </c>
      <c r="F8" s="91"/>
      <c r="G8" s="87">
        <v>46231201</v>
      </c>
      <c r="H8" s="91"/>
      <c r="I8" s="89" t="s">
        <v>62</v>
      </c>
      <c r="L8" s="21"/>
      <c r="M8" s="21"/>
    </row>
    <row r="9" spans="1:13" ht="24.75" customHeight="1">
      <c r="A9" s="14" t="s">
        <v>91</v>
      </c>
      <c r="B9" s="11"/>
      <c r="C9" s="86">
        <v>21415</v>
      </c>
      <c r="D9" s="91"/>
      <c r="E9" s="90" t="s">
        <v>62</v>
      </c>
      <c r="F9" s="91"/>
      <c r="G9" s="86">
        <v>21415</v>
      </c>
      <c r="H9" s="91"/>
      <c r="I9" s="90" t="s">
        <v>62</v>
      </c>
      <c r="L9" s="21"/>
      <c r="M9" s="21"/>
    </row>
    <row r="10" spans="1:13" ht="24.75" customHeight="1">
      <c r="A10" s="14" t="s">
        <v>55</v>
      </c>
      <c r="B10" s="11"/>
      <c r="C10" s="86">
        <v>144227</v>
      </c>
      <c r="D10" s="91"/>
      <c r="E10" s="90" t="s">
        <v>62</v>
      </c>
      <c r="F10" s="91"/>
      <c r="G10" s="86">
        <v>616276</v>
      </c>
      <c r="H10" s="91"/>
      <c r="I10" s="90" t="s">
        <v>62</v>
      </c>
      <c r="L10" s="21"/>
      <c r="M10" s="21"/>
    </row>
    <row r="11" spans="1:13" ht="24.75" customHeight="1">
      <c r="A11" s="14" t="s">
        <v>56</v>
      </c>
      <c r="B11" s="11"/>
      <c r="C11" s="86">
        <v>35215</v>
      </c>
      <c r="D11" s="91"/>
      <c r="E11" s="90" t="s">
        <v>62</v>
      </c>
      <c r="F11" s="91"/>
      <c r="G11" s="86">
        <v>144100</v>
      </c>
      <c r="H11" s="91"/>
      <c r="I11" s="90" t="s">
        <v>62</v>
      </c>
      <c r="L11" s="21"/>
      <c r="M11" s="21"/>
    </row>
    <row r="12" spans="1:13" ht="24.75" customHeight="1">
      <c r="A12" s="14" t="s">
        <v>54</v>
      </c>
      <c r="B12" s="11"/>
      <c r="C12" s="86">
        <v>0</v>
      </c>
      <c r="D12" s="91"/>
      <c r="E12" s="90" t="s">
        <v>62</v>
      </c>
      <c r="F12" s="91"/>
      <c r="G12" s="86">
        <v>1401119118</v>
      </c>
      <c r="H12" s="91"/>
      <c r="I12" s="90" t="s">
        <v>62</v>
      </c>
      <c r="L12" s="21"/>
      <c r="M12" s="21"/>
    </row>
    <row r="13" spans="1:13" ht="24.75" customHeight="1">
      <c r="A13" s="14" t="s">
        <v>91</v>
      </c>
      <c r="B13" s="11"/>
      <c r="C13" s="86">
        <v>1052054760</v>
      </c>
      <c r="D13" s="91"/>
      <c r="E13" s="90" t="s">
        <v>62</v>
      </c>
      <c r="F13" s="91"/>
      <c r="G13" s="86">
        <v>1560547894</v>
      </c>
      <c r="H13" s="91"/>
      <c r="I13" s="90" t="s">
        <v>62</v>
      </c>
      <c r="L13" s="21"/>
      <c r="M13" s="21"/>
    </row>
    <row r="14" spans="1:13" ht="24.75" customHeight="1">
      <c r="A14" s="14" t="s">
        <v>24</v>
      </c>
      <c r="B14" s="11"/>
      <c r="C14" s="86">
        <v>34170</v>
      </c>
      <c r="D14" s="91"/>
      <c r="E14" s="90" t="s">
        <v>62</v>
      </c>
      <c r="F14" s="91"/>
      <c r="G14" s="86">
        <v>107795</v>
      </c>
      <c r="H14" s="91"/>
      <c r="I14" s="90" t="s">
        <v>62</v>
      </c>
      <c r="L14" s="21"/>
      <c r="M14" s="21"/>
    </row>
    <row r="15" spans="1:13" ht="24.75" customHeight="1" thickBot="1">
      <c r="A15" s="9" t="s">
        <v>14</v>
      </c>
      <c r="B15" s="11"/>
      <c r="C15" s="88">
        <f>SUM(C8:C14)</f>
        <v>1052363992</v>
      </c>
      <c r="D15" s="91"/>
      <c r="E15" s="88" t="s">
        <v>62</v>
      </c>
      <c r="F15" s="91"/>
      <c r="G15" s="88">
        <f>SUM(G8:G14)</f>
        <v>3008787799</v>
      </c>
      <c r="H15" s="91"/>
      <c r="I15" s="88" t="s">
        <v>62</v>
      </c>
      <c r="L15" s="21"/>
      <c r="M15" s="21"/>
    </row>
    <row r="16" spans="1:13" ht="13.5" thickTop="1"/>
    <row r="18" spans="3:7">
      <c r="G18" s="28"/>
    </row>
    <row r="19" spans="3:7">
      <c r="C19" s="21"/>
      <c r="G19" s="28"/>
    </row>
    <row r="20" spans="3:7">
      <c r="G20" s="21"/>
    </row>
    <row r="21" spans="3:7">
      <c r="G21" s="21"/>
    </row>
  </sheetData>
  <mergeCells count="6">
    <mergeCell ref="A1:I1"/>
    <mergeCell ref="A2:I2"/>
    <mergeCell ref="A3:I3"/>
    <mergeCell ref="A5:I5"/>
    <mergeCell ref="C6:E6"/>
    <mergeCell ref="G6:I6"/>
  </mergeCells>
  <pageMargins left="0.39" right="0.39" top="0.39" bottom="0.39" header="0" footer="0"/>
  <pageSetup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6" tint="0.39997558519241921"/>
    <pageSetUpPr fitToPage="1"/>
  </sheetPr>
  <dimension ref="A1:F17"/>
  <sheetViews>
    <sheetView rightToLeft="1" view="pageBreakPreview" zoomScaleNormal="100" zoomScaleSheetLayoutView="100" workbookViewId="0">
      <selection activeCell="B14" sqref="B14"/>
    </sheetView>
  </sheetViews>
  <sheetFormatPr defaultRowHeight="12.75"/>
  <cols>
    <col min="1" max="1" width="5.140625" customWidth="1"/>
    <col min="2" max="2" width="41.5703125" customWidth="1"/>
    <col min="3" max="3" width="1.28515625" customWidth="1"/>
    <col min="4" max="4" width="19.42578125" customWidth="1"/>
    <col min="5" max="5" width="1.28515625" customWidth="1"/>
    <col min="6" max="6" width="19.42578125" customWidth="1"/>
    <col min="7" max="7" width="0.28515625" customWidth="1"/>
    <col min="27" max="27" width="11.5703125" customWidth="1"/>
  </cols>
  <sheetData>
    <row r="1" spans="1:6" ht="29.1" customHeight="1">
      <c r="A1" s="72" t="s">
        <v>0</v>
      </c>
      <c r="B1" s="72"/>
      <c r="C1" s="72"/>
      <c r="D1" s="72"/>
      <c r="E1" s="72"/>
      <c r="F1" s="72"/>
    </row>
    <row r="2" spans="1:6" ht="21.75" customHeight="1">
      <c r="A2" s="72" t="s">
        <v>25</v>
      </c>
      <c r="B2" s="72"/>
      <c r="C2" s="72"/>
      <c r="D2" s="72"/>
      <c r="E2" s="72"/>
      <c r="F2" s="72"/>
    </row>
    <row r="3" spans="1:6" ht="21.75" customHeight="1">
      <c r="A3" s="72" t="s">
        <v>93</v>
      </c>
      <c r="B3" s="72"/>
      <c r="C3" s="72"/>
      <c r="D3" s="72"/>
      <c r="E3" s="72"/>
      <c r="F3" s="72"/>
    </row>
    <row r="4" spans="1:6" ht="14.45" customHeight="1"/>
    <row r="5" spans="1:6" ht="29.1" customHeight="1">
      <c r="A5" s="73" t="s">
        <v>64</v>
      </c>
      <c r="B5" s="73"/>
      <c r="C5" s="73"/>
      <c r="D5" s="73"/>
      <c r="E5" s="73"/>
      <c r="F5" s="73"/>
    </row>
    <row r="6" spans="1:6" ht="24.75" customHeight="1">
      <c r="D6" s="19" t="s">
        <v>94</v>
      </c>
      <c r="F6" s="19" t="s">
        <v>96</v>
      </c>
    </row>
    <row r="7" spans="1:6" ht="24.75" customHeight="1">
      <c r="A7" s="75" t="s">
        <v>34</v>
      </c>
      <c r="B7" s="75"/>
      <c r="D7" s="3" t="s">
        <v>21</v>
      </c>
      <c r="F7" s="3" t="s">
        <v>21</v>
      </c>
    </row>
    <row r="8" spans="1:6" ht="24.75" customHeight="1">
      <c r="A8" s="84" t="s">
        <v>34</v>
      </c>
      <c r="B8" s="84"/>
      <c r="D8" s="87">
        <v>0</v>
      </c>
      <c r="E8" s="91"/>
      <c r="F8" s="87">
        <v>0</v>
      </c>
    </row>
    <row r="9" spans="1:6" ht="24.75" customHeight="1">
      <c r="A9" s="80" t="s">
        <v>42</v>
      </c>
      <c r="B9" s="80"/>
      <c r="D9" s="86">
        <v>0</v>
      </c>
      <c r="E9" s="91"/>
      <c r="F9" s="86">
        <v>1026349</v>
      </c>
    </row>
    <row r="10" spans="1:6" ht="24.75" customHeight="1">
      <c r="A10" s="80" t="s">
        <v>43</v>
      </c>
      <c r="B10" s="80"/>
      <c r="D10" s="94">
        <v>0</v>
      </c>
      <c r="E10" s="91"/>
      <c r="F10" s="94">
        <v>0</v>
      </c>
    </row>
    <row r="11" spans="1:6" ht="24.75" customHeight="1">
      <c r="A11" s="74" t="s">
        <v>14</v>
      </c>
      <c r="B11" s="74"/>
      <c r="D11" s="88">
        <f>SUM(D8:D10)</f>
        <v>0</v>
      </c>
      <c r="E11" s="91"/>
      <c r="F11" s="88">
        <f>SUM(F8:F10)</f>
        <v>1026349</v>
      </c>
    </row>
    <row r="15" spans="1:6">
      <c r="F15" s="28"/>
    </row>
    <row r="17" spans="6:6">
      <c r="F17" s="21"/>
    </row>
  </sheetData>
  <mergeCells count="9">
    <mergeCell ref="A8:B8"/>
    <mergeCell ref="A9:B9"/>
    <mergeCell ref="A10:B10"/>
    <mergeCell ref="A11:B11"/>
    <mergeCell ref="A1:F1"/>
    <mergeCell ref="A2:F2"/>
    <mergeCell ref="A3:F3"/>
    <mergeCell ref="A7:B7"/>
    <mergeCell ref="A5:F5"/>
  </mergeCells>
  <pageMargins left="0.39" right="0.39" top="0.39" bottom="0.39" header="0" footer="0"/>
  <pageSetup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12</vt:i4>
      </vt:variant>
    </vt:vector>
  </HeadingPairs>
  <TitlesOfParts>
    <vt:vector size="24" baseType="lpstr">
      <vt:lpstr>جلد</vt:lpstr>
      <vt:lpstr>سهام</vt:lpstr>
      <vt:lpstr>واحدهای صندوق</vt:lpstr>
      <vt:lpstr>سپرده</vt:lpstr>
      <vt:lpstr>درآمدها</vt:lpstr>
      <vt:lpstr>درآمد سرمایه گذاری در سهام</vt:lpstr>
      <vt:lpstr>درآمد سرمایه گذاری در صندوق</vt:lpstr>
      <vt:lpstr>درآمد سپرده بانکی</vt:lpstr>
      <vt:lpstr>سایر درآمدها</vt:lpstr>
      <vt:lpstr>سود سپرده بانکی</vt:lpstr>
      <vt:lpstr>درآمد ناشی از فروش</vt:lpstr>
      <vt:lpstr>درآمد ناشی از تغییر قیمت اوراق</vt:lpstr>
      <vt:lpstr>جلد!Print_Area</vt:lpstr>
      <vt:lpstr>'درآمد سپرده بانکی'!Print_Area</vt:lpstr>
      <vt:lpstr>'درآمد سرمایه گذاری در سهام'!Print_Area</vt:lpstr>
      <vt:lpstr>'درآمد سرمایه گذاری در صندوق'!Print_Area</vt:lpstr>
      <vt:lpstr>'درآمد ناشی از تغییر قیمت اوراق'!Print_Area</vt:lpstr>
      <vt:lpstr>'درآمد ناشی از فروش'!Print_Area</vt:lpstr>
      <vt:lpstr>درآمدها!Print_Area</vt:lpstr>
      <vt:lpstr>'سایر درآمدها'!Print_Area</vt:lpstr>
      <vt:lpstr>سپرده!Print_Area</vt:lpstr>
      <vt:lpstr>سهام!Print_Area</vt:lpstr>
      <vt:lpstr>'سود سپرده بانکی'!Print_Area</vt:lpstr>
      <vt:lpstr>'واحدهای صندوق'!Print_Area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Ayda Azimi</dc:creator>
  <dc:description/>
  <cp:lastModifiedBy>Ayda Azimi</cp:lastModifiedBy>
  <cp:lastPrinted>2025-09-30T08:37:19Z</cp:lastPrinted>
  <dcterms:created xsi:type="dcterms:W3CDTF">2025-07-23T11:35:20Z</dcterms:created>
  <dcterms:modified xsi:type="dcterms:W3CDTF">2026-01-24T08:27:37Z</dcterms:modified>
</cp:coreProperties>
</file>