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\Sepanta\گزارشات قانونی و دوره ای\صورت وضعیت پرتفوی\1404\"/>
    </mc:Choice>
  </mc:AlternateContent>
  <xr:revisionPtr revIDLastSave="0" documentId="13_ncr:1_{CED7B655-FE88-4220-9088-DCF7F3FF5266}" xr6:coauthVersionLast="47" xr6:coauthVersionMax="47" xr10:uidLastSave="{00000000-0000-0000-0000-000000000000}"/>
  <bookViews>
    <workbookView xWindow="-120" yWindow="-120" windowWidth="29040" windowHeight="15840" tabRatio="915" xr2:uid="{00000000-000D-0000-FFFF-FFFF00000000}"/>
  </bookViews>
  <sheets>
    <sheet name="جلد" sheetId="1" r:id="rId1"/>
    <sheet name="سهام" sheetId="2" r:id="rId2"/>
    <sheet name="واحدهای صندوق" sheetId="4" r:id="rId3"/>
    <sheet name="سپرده" sheetId="7" r:id="rId4"/>
    <sheet name="درآمدها" sheetId="8" r:id="rId5"/>
    <sheet name="درآمد سرمایه گذاری در سهام" sheetId="9" r:id="rId6"/>
    <sheet name="درآمد سرمایه گذاری در صندوق" sheetId="10" r:id="rId7"/>
    <sheet name="درآمد سپرده بانکی" sheetId="13" r:id="rId8"/>
    <sheet name="سایر درآمدها" sheetId="14" r:id="rId9"/>
    <sheet name="سود سپرده بانکی" sheetId="18" r:id="rId10"/>
    <sheet name="درآمد ناشی از فروش" sheetId="19" r:id="rId11"/>
    <sheet name="درآمد ناشی از تغییر قیمت اوراق" sheetId="21" r:id="rId12"/>
    <sheet name="درآمد سود سهام" sheetId="22" r:id="rId13"/>
  </sheets>
  <definedNames>
    <definedName name="_xlnm.Print_Area" localSheetId="0">جلد!$A$1:$C$25</definedName>
    <definedName name="_xlnm.Print_Area" localSheetId="7">'درآمد سپرده بانکی'!$A$1:$J$16</definedName>
    <definedName name="_xlnm.Print_Area" localSheetId="5">'درآمد سرمایه گذاری در سهام'!$A$1:$T$14</definedName>
    <definedName name="_xlnm.Print_Area" localSheetId="6">'درآمد سرمایه گذاری در صندوق'!$A$1:$S$26</definedName>
    <definedName name="_xlnm.Print_Area" localSheetId="12">'درآمد سود سهام'!$A$1:$S$10</definedName>
    <definedName name="_xlnm.Print_Area" localSheetId="11">'درآمد ناشی از تغییر قیمت اوراق'!$A$1:$Q$21</definedName>
    <definedName name="_xlnm.Print_Area" localSheetId="10">'درآمد ناشی از فروش'!$A$1:$Q$27</definedName>
    <definedName name="_xlnm.Print_Area" localSheetId="4">درآمدها!$A$1:$J$12</definedName>
    <definedName name="_xlnm.Print_Area" localSheetId="8">'سایر درآمدها'!$A$1:$G$12</definedName>
    <definedName name="_xlnm.Print_Area" localSheetId="3">سپرده!$A$1:$K$15</definedName>
    <definedName name="_xlnm.Print_Area" localSheetId="1">سهام!$A$1:$AB$14</definedName>
    <definedName name="_xlnm.Print_Area" localSheetId="9">'سود سپرده بانکی'!$A$1:$N$16</definedName>
    <definedName name="_xlnm.Print_Area" localSheetId="2">'واحدهای صندوق'!$A$1:$Z$20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22" l="1"/>
  <c r="G15" i="18"/>
  <c r="G14" i="18"/>
  <c r="G13" i="18"/>
  <c r="G12" i="18"/>
  <c r="G10" i="18"/>
  <c r="G9" i="18"/>
  <c r="G8" i="18"/>
  <c r="J14" i="10"/>
  <c r="T13" i="9"/>
  <c r="T12" i="9"/>
  <c r="T11" i="9"/>
  <c r="T10" i="9"/>
  <c r="T9" i="9"/>
  <c r="K13" i="9"/>
  <c r="K12" i="9"/>
  <c r="K11" i="9"/>
  <c r="K10" i="9"/>
  <c r="K9" i="9"/>
  <c r="R9" i="9"/>
  <c r="R13" i="9" s="1"/>
  <c r="I9" i="9"/>
  <c r="J11" i="8"/>
  <c r="Q9" i="22"/>
  <c r="O9" i="22"/>
  <c r="M9" i="22"/>
  <c r="K9" i="22"/>
  <c r="I9" i="22"/>
  <c r="S8" i="22"/>
  <c r="S9" i="22" s="1"/>
  <c r="I13" i="9" l="1"/>
  <c r="N24" i="10"/>
  <c r="N17" i="10"/>
  <c r="N16" i="10"/>
  <c r="N14" i="10"/>
  <c r="N13" i="10"/>
  <c r="P13" i="10" s="1"/>
  <c r="N12" i="10"/>
  <c r="N11" i="10"/>
  <c r="P11" i="10" s="1"/>
  <c r="N10" i="10"/>
  <c r="O12" i="9"/>
  <c r="O11" i="9"/>
  <c r="O10" i="9"/>
  <c r="O9" i="9"/>
  <c r="Q20" i="21"/>
  <c r="P17" i="10"/>
  <c r="F24" i="10"/>
  <c r="F17" i="10"/>
  <c r="F16" i="10"/>
  <c r="F14" i="10"/>
  <c r="F25" i="10" s="1"/>
  <c r="F13" i="10"/>
  <c r="F12" i="10"/>
  <c r="F11" i="10"/>
  <c r="F10" i="10"/>
  <c r="F12" i="9"/>
  <c r="F11" i="9"/>
  <c r="F10" i="9"/>
  <c r="F9" i="9"/>
  <c r="L25" i="10"/>
  <c r="L23" i="10"/>
  <c r="L22" i="10"/>
  <c r="L21" i="10"/>
  <c r="L20" i="10"/>
  <c r="L19" i="10"/>
  <c r="P19" i="10" s="1"/>
  <c r="L18" i="10"/>
  <c r="P18" i="10" s="1"/>
  <c r="L17" i="10"/>
  <c r="L16" i="10"/>
  <c r="L15" i="10"/>
  <c r="L14" i="10"/>
  <c r="L13" i="10"/>
  <c r="L12" i="10"/>
  <c r="L11" i="10"/>
  <c r="L10" i="10"/>
  <c r="L9" i="10"/>
  <c r="M11" i="9"/>
  <c r="M10" i="9"/>
  <c r="M9" i="9"/>
  <c r="D25" i="10"/>
  <c r="D23" i="10"/>
  <c r="D22" i="10"/>
  <c r="H22" i="10" s="1"/>
  <c r="D21" i="10"/>
  <c r="H21" i="10" s="1"/>
  <c r="D20" i="10"/>
  <c r="D19" i="10"/>
  <c r="D18" i="10"/>
  <c r="H18" i="10" s="1"/>
  <c r="D17" i="10"/>
  <c r="D16" i="10"/>
  <c r="D15" i="10"/>
  <c r="H15" i="10" s="1"/>
  <c r="D14" i="10"/>
  <c r="H14" i="10" s="1"/>
  <c r="D13" i="10"/>
  <c r="H13" i="10" s="1"/>
  <c r="D12" i="10"/>
  <c r="D11" i="10"/>
  <c r="H11" i="10" s="1"/>
  <c r="D10" i="10"/>
  <c r="D9" i="10"/>
  <c r="D11" i="9"/>
  <c r="D10" i="9"/>
  <c r="D9" i="9"/>
  <c r="H10" i="10"/>
  <c r="H9" i="10"/>
  <c r="P15" i="10"/>
  <c r="P20" i="10"/>
  <c r="P9" i="10"/>
  <c r="H12" i="10"/>
  <c r="H16" i="10"/>
  <c r="H19" i="10"/>
  <c r="H20" i="10"/>
  <c r="Q9" i="21"/>
  <c r="Q10" i="21"/>
  <c r="Q11" i="21"/>
  <c r="Q12" i="21"/>
  <c r="Q13" i="21"/>
  <c r="Q14" i="21"/>
  <c r="Q15" i="21"/>
  <c r="Q16" i="21"/>
  <c r="Q17" i="21"/>
  <c r="Q18" i="21"/>
  <c r="I9" i="21"/>
  <c r="I10" i="21"/>
  <c r="I11" i="21"/>
  <c r="I12" i="21"/>
  <c r="I13" i="21"/>
  <c r="I14" i="21"/>
  <c r="I15" i="21"/>
  <c r="I16" i="21"/>
  <c r="I8" i="21"/>
  <c r="K26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8" i="19"/>
  <c r="I15" i="19"/>
  <c r="I9" i="19"/>
  <c r="I10" i="19"/>
  <c r="I11" i="19"/>
  <c r="I12" i="19"/>
  <c r="I13" i="19"/>
  <c r="I14" i="19"/>
  <c r="I16" i="19"/>
  <c r="I17" i="19"/>
  <c r="I18" i="19"/>
  <c r="I8" i="19"/>
  <c r="K14" i="7"/>
  <c r="I14" i="7"/>
  <c r="G14" i="7"/>
  <c r="E14" i="7"/>
  <c r="C14" i="7"/>
  <c r="Z19" i="4"/>
  <c r="X19" i="4"/>
  <c r="V19" i="4"/>
  <c r="R19" i="4"/>
  <c r="P19" i="4"/>
  <c r="N19" i="4"/>
  <c r="L19" i="4"/>
  <c r="J19" i="4"/>
  <c r="H19" i="4"/>
  <c r="F19" i="4"/>
  <c r="D19" i="4"/>
  <c r="D11" i="14"/>
  <c r="F11" i="14"/>
  <c r="R25" i="10"/>
  <c r="O26" i="19"/>
  <c r="M26" i="19"/>
  <c r="G26" i="19"/>
  <c r="E26" i="19"/>
  <c r="C26" i="19"/>
  <c r="O20" i="21"/>
  <c r="M20" i="21"/>
  <c r="K20" i="21"/>
  <c r="G20" i="21"/>
  <c r="E20" i="21"/>
  <c r="C20" i="21"/>
  <c r="C15" i="13"/>
  <c r="G15" i="13"/>
  <c r="P16" i="10" l="1"/>
  <c r="P14" i="10"/>
  <c r="P12" i="10"/>
  <c r="P10" i="10"/>
  <c r="H17" i="10"/>
  <c r="AA13" i="2"/>
  <c r="Y13" i="2"/>
  <c r="W13" i="2"/>
  <c r="S13" i="2"/>
  <c r="Q13" i="2"/>
  <c r="O13" i="2"/>
  <c r="M13" i="2"/>
  <c r="K13" i="2"/>
  <c r="I13" i="2"/>
  <c r="G13" i="2"/>
  <c r="E13" i="2"/>
  <c r="Q19" i="21"/>
  <c r="I17" i="21"/>
  <c r="I18" i="21"/>
  <c r="I19" i="21"/>
  <c r="Q24" i="19"/>
  <c r="P24" i="10"/>
  <c r="I24" i="19"/>
  <c r="I25" i="19"/>
  <c r="I20" i="19"/>
  <c r="I21" i="19"/>
  <c r="C15" i="18"/>
  <c r="E15" i="18"/>
  <c r="I15" i="18"/>
  <c r="K15" i="18"/>
  <c r="P21" i="10"/>
  <c r="Q22" i="19"/>
  <c r="I22" i="19"/>
  <c r="I20" i="21" l="1"/>
  <c r="O13" i="9"/>
  <c r="F13" i="9"/>
  <c r="F10" i="8"/>
  <c r="Q8" i="21"/>
  <c r="D13" i="9" l="1"/>
  <c r="M9" i="18"/>
  <c r="M10" i="18"/>
  <c r="M11" i="18"/>
  <c r="M12" i="18"/>
  <c r="M13" i="18"/>
  <c r="M14" i="18"/>
  <c r="M8" i="18"/>
  <c r="G11" i="18"/>
  <c r="H23" i="10"/>
  <c r="I19" i="19"/>
  <c r="I23" i="19"/>
  <c r="M13" i="9"/>
  <c r="P22" i="10"/>
  <c r="Q23" i="19"/>
  <c r="Q25" i="19"/>
  <c r="F9" i="8"/>
  <c r="Q26" i="19" l="1"/>
  <c r="I26" i="19"/>
  <c r="N25" i="10"/>
  <c r="H24" i="10"/>
  <c r="H25" i="10" s="1"/>
  <c r="P23" i="10"/>
  <c r="M15" i="18"/>
  <c r="P25" i="10" l="1"/>
  <c r="H13" i="9"/>
  <c r="Q13" i="9"/>
  <c r="F7" i="8" l="1"/>
  <c r="F8" i="8" l="1"/>
  <c r="F11" i="8" s="1"/>
  <c r="H10" i="8" l="1"/>
  <c r="H9" i="8"/>
  <c r="H8" i="8"/>
  <c r="H7" i="8"/>
  <c r="J24" i="10"/>
  <c r="J13" i="10"/>
  <c r="J18" i="10"/>
  <c r="J12" i="10"/>
  <c r="J17" i="10"/>
  <c r="J16" i="10"/>
  <c r="J15" i="10"/>
  <c r="J9" i="10"/>
  <c r="J11" i="10"/>
  <c r="J10" i="10"/>
  <c r="J19" i="10"/>
  <c r="J23" i="10"/>
  <c r="J22" i="10"/>
  <c r="J21" i="10"/>
  <c r="J20" i="10"/>
  <c r="H11" i="8" l="1"/>
  <c r="J25" i="10"/>
</calcChain>
</file>

<file path=xl/sharedStrings.xml><?xml version="1.0" encoding="utf-8"?>
<sst xmlns="http://schemas.openxmlformats.org/spreadsheetml/2006/main" count="325" uniqueCount="113">
  <si>
    <t>صندوق اختصاصی بازارگردانی سپنتا</t>
  </si>
  <si>
    <t>صورت وضعیت پرتفوی</t>
  </si>
  <si>
    <t>تغییرات طی دوره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</si>
  <si>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</si>
  <si>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</si>
  <si>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</si>
  <si>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</si>
  <si>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</si>
  <si>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</si>
  <si>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</si>
  <si>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</si>
  <si>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</si>
  <si>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بیمه زندگی خاورمیانه</t>
  </si>
  <si>
    <t>بیمه حافظ</t>
  </si>
  <si>
    <t>جمع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</si>
  <si>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</si>
  <si>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</si>
  <si>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</si>
  <si>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</si>
  <si>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</si>
  <si>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سپرده های بانکی</t>
  </si>
  <si>
    <t>مبلغ</t>
  </si>
  <si>
    <t>افزایش</t>
  </si>
  <si>
    <t>کاهش</t>
  </si>
  <si>
    <t>سپرده کوتاه مدت بانک ملی بورس اوراق بهادار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</si>
  <si>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</si>
  <si>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</si>
  <si>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</si>
  <si>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</si>
  <si>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</si>
  <si>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</si>
  <si>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</si>
  <si>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</si>
  <si>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</si>
  <si>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سایر درآمدها</t>
  </si>
  <si>
    <t>سهام</t>
  </si>
  <si>
    <t>درآمد سود سهام</t>
  </si>
  <si>
    <t>درآمد تغییر ارزش</t>
  </si>
  <si>
    <t>درآمد فروش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</si>
  <si>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</si>
  <si>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</si>
  <si>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</si>
  <si>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</si>
  <si>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</si>
  <si>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</si>
  <si>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</si>
  <si>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</si>
  <si>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خالص بهای فروش</t>
  </si>
  <si>
    <t>ارزش دفتری</t>
  </si>
  <si>
    <t>سود و زیان ناشی از فروش</t>
  </si>
  <si>
    <t>سود و زیان ناشی از تغییر قیمت</t>
  </si>
  <si>
    <t>1- سرمایه گذاری ها</t>
  </si>
  <si>
    <t>1-2-سرمایه‌گذاری در واحدهای صندوق های سرمایه گذاری</t>
  </si>
  <si>
    <t>1-3-سرمایه گذاری در سپرده بانکی</t>
  </si>
  <si>
    <t xml:space="preserve">سپرده بانکی نزد بانک گردشگری  </t>
  </si>
  <si>
    <t>سپرده بانکی نزد بانک خاورمیانه</t>
  </si>
  <si>
    <t>سپرده بانکی نزد بانک شهر</t>
  </si>
  <si>
    <t>مشخصات حساب بانکی</t>
  </si>
  <si>
    <t>2-درآمد حاصل از سرمایه گذاری ها</t>
  </si>
  <si>
    <t>یادداشت 3-3</t>
  </si>
  <si>
    <t>یادداشت 2-3</t>
  </si>
  <si>
    <t>2-2-درآمد حاصل از سرمایه­گذاری در واحدهای صندوق سرمایه گذاری</t>
  </si>
  <si>
    <t>......</t>
  </si>
  <si>
    <t>2-3-درآمد حاصل از سرمایه­گذاری در سپرده بانکی و گواهی سپرده</t>
  </si>
  <si>
    <t>2-4-درآمد حاصل از سرمایه­گذاری در واحدهای صندوق سرمایه گذاری</t>
  </si>
  <si>
    <t>3-1-سود اوراق بهادار با درآمد ثابت و سپرده بانکی</t>
  </si>
  <si>
    <t>3-2-سود(زیان) حاصل از فروش اوراق بهادار</t>
  </si>
  <si>
    <t>3-3-درآمد ناشی از تغییر قیمت اوراق بهادار</t>
  </si>
  <si>
    <t>یادداشت3-3</t>
  </si>
  <si>
    <t>یادداشت 4-3</t>
  </si>
  <si>
    <t>2-1</t>
  </si>
  <si>
    <t>2-3</t>
  </si>
  <si>
    <t>2-4</t>
  </si>
  <si>
    <t>1-1-سرمایه گذاری در سهام و حق تقدم سهام</t>
  </si>
  <si>
    <t>صندوق درآمد ثابت سام</t>
  </si>
  <si>
    <t>صندوق درآمد ثابت اکسیژن</t>
  </si>
  <si>
    <t>صندوق سهامی اکسیژن</t>
  </si>
  <si>
    <t>صندوق درآمد ثابت ماه آفرید سپینود</t>
  </si>
  <si>
    <t>صندوق درآمد ثابت خاتم ایساتیس پویا</t>
  </si>
  <si>
    <t>صندوق درآمد ثابت کیمیا</t>
  </si>
  <si>
    <t>صندوق  سهامی بخشی صنایع سورنا2</t>
  </si>
  <si>
    <t>صندوق سهامی بخشی صنایع سورنا</t>
  </si>
  <si>
    <t xml:space="preserve"> </t>
  </si>
  <si>
    <t>صندوق درآمد ثابت ثبات ویستا</t>
  </si>
  <si>
    <t>صندوق درآمد ثابت رشد پایدار آبان</t>
  </si>
  <si>
    <t>صندوق سهامی بخشی صنایع سورنا2</t>
  </si>
  <si>
    <t>صندوق درآمد ثابت ویستا</t>
  </si>
  <si>
    <t>ح . بیمه حافظ</t>
  </si>
  <si>
    <t>صندوق درآمد ثابت آریا</t>
  </si>
  <si>
    <t>صندوق درآمد ثابت بازده مانا</t>
  </si>
  <si>
    <t xml:space="preserve">سپرده بانکی نزد بانک پاسارگاد  </t>
  </si>
  <si>
    <t xml:space="preserve">صندوق درآمد ثابت آریا </t>
  </si>
  <si>
    <t>1404/10/30</t>
  </si>
  <si>
    <t>2-1-درآمد حاصل از سرمایه گذاری در سهام و حق تقدم سهام</t>
  </si>
  <si>
    <t>س. توسعه و عمران استان کرمان</t>
  </si>
  <si>
    <t>صندوق سهامی سهم نگر جام جم</t>
  </si>
  <si>
    <t>صندوق درآمد ثابت کارا</t>
  </si>
  <si>
    <t>برای ماه منتهی به 1404/11/30</t>
  </si>
  <si>
    <t>1404/11/30</t>
  </si>
  <si>
    <t>طی بهمن ماه</t>
  </si>
  <si>
    <t xml:space="preserve">از ابتدای سال مالی تا پایان بهمن ماه </t>
  </si>
  <si>
    <t>از ابتدای سال مالی تا پایان بهمن ماه</t>
  </si>
  <si>
    <t>صندوق درآمد ثابت کارآمد</t>
  </si>
  <si>
    <t>صندوق درآمد ثابت اطمینان هیوا</t>
  </si>
  <si>
    <t xml:space="preserve">3-4-درآمد سود سهام </t>
  </si>
  <si>
    <t>نام سهام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</si>
  <si>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</si>
  <si>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</si>
  <si>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</si>
  <si>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</si>
  <si>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</si>
  <si>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</si>
  <si>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1404/11/27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</si>
</sst>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00000000"/>
    <numFmt numFmtId="165" formatCode="_(* #,##0.0000_);_(* \(#,##0.0000\);_(* &quot;-&quot;??_);_(@_)"/>
    <numFmt numFmtId="166" formatCode="_(* #,##0_);_(* \(#,##0\);_(* &quot;-&quot;??_);_(@_)"/>
  </numFmts>
  <fonts count="15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8E8E93"/>
      <name val="IRANSans"/>
    </font>
    <font>
      <sz val="10"/>
      <color rgb="FF000000"/>
      <name val="Arial"/>
      <family val="2"/>
    </font>
    <font>
      <sz val="12"/>
      <color theme="1"/>
      <name val="B Nazanin"/>
      <charset val="178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IRANSans"/>
    </font>
    <font>
      <sz val="10"/>
      <color rgb="FFFF0000"/>
      <name val="Arial"/>
      <family val="2"/>
    </font>
    <font>
      <sz val="11"/>
      <color rgb="FF262626"/>
      <name val="IRANSans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" fillId="0" borderId="0"/>
  </cellStyleXfs>
  <cellXfs count="10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Alignment="1">
      <alignment horizontal="center" vertical="center"/>
    </xf>
    <xf numFmtId="4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" fillId="0" borderId="4" xfId="0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38" fontId="0" fillId="0" borderId="0" xfId="0" applyNumberFormat="1" applyAlignment="1">
      <alignment horizontal="left"/>
    </xf>
    <xf numFmtId="38" fontId="5" fillId="0" borderId="2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6" fillId="0" borderId="0" xfId="0" applyNumberFormat="1" applyFont="1" applyAlignment="1">
      <alignment horizontal="left"/>
    </xf>
    <xf numFmtId="40" fontId="0" fillId="0" borderId="0" xfId="0" applyNumberFormat="1" applyAlignment="1">
      <alignment horizontal="left"/>
    </xf>
    <xf numFmtId="16" fontId="5" fillId="0" borderId="2" xfId="0" applyNumberFormat="1" applyFont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 readingOrder="2"/>
    </xf>
    <xf numFmtId="0" fontId="1" fillId="0" borderId="0" xfId="0" applyFont="1" applyAlignment="1">
      <alignment vertical="center"/>
    </xf>
    <xf numFmtId="165" fontId="0" fillId="0" borderId="0" xfId="1" applyNumberFormat="1" applyFont="1" applyAlignment="1">
      <alignment horizontal="left"/>
    </xf>
    <xf numFmtId="3" fontId="7" fillId="0" borderId="0" xfId="0" applyNumberFormat="1" applyFont="1" applyAlignment="1">
      <alignment horizontal="left" vertical="center" wrapText="1"/>
    </xf>
    <xf numFmtId="40" fontId="5" fillId="0" borderId="0" xfId="0" applyNumberFormat="1" applyFont="1" applyAlignment="1">
      <alignment horizontal="center" vertical="center"/>
    </xf>
    <xf numFmtId="40" fontId="5" fillId="0" borderId="7" xfId="0" applyNumberFormat="1" applyFont="1" applyBorder="1" applyAlignment="1">
      <alignment horizontal="center" vertical="center"/>
    </xf>
    <xf numFmtId="40" fontId="5" fillId="0" borderId="2" xfId="0" applyNumberFormat="1" applyFont="1" applyBorder="1" applyAlignment="1">
      <alignment horizontal="center" vertical="center"/>
    </xf>
    <xf numFmtId="2" fontId="5" fillId="0" borderId="0" xfId="2" applyNumberFormat="1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 wrapText="1"/>
    </xf>
    <xf numFmtId="166" fontId="0" fillId="0" borderId="0" xfId="1" applyNumberFormat="1" applyFont="1" applyAlignment="1">
      <alignment horizontal="left"/>
    </xf>
    <xf numFmtId="166" fontId="12" fillId="0" borderId="0" xfId="1" applyNumberFormat="1" applyFont="1" applyAlignment="1">
      <alignment horizontal="left"/>
    </xf>
    <xf numFmtId="166" fontId="0" fillId="0" borderId="0" xfId="0" applyNumberFormat="1" applyAlignment="1">
      <alignment horizontal="left"/>
    </xf>
    <xf numFmtId="3" fontId="13" fillId="0" borderId="0" xfId="0" applyNumberFormat="1" applyFont="1" applyAlignment="1">
      <alignment horizontal="left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8" fontId="5" fillId="0" borderId="0" xfId="0" applyNumberFormat="1" applyFont="1" applyAlignment="1">
      <alignment horizontal="center" vertical="top"/>
    </xf>
    <xf numFmtId="4" fontId="5" fillId="0" borderId="2" xfId="0" applyNumberFormat="1" applyFont="1" applyBorder="1" applyAlignment="1">
      <alignment horizontal="center" vertical="top"/>
    </xf>
    <xf numFmtId="4" fontId="5" fillId="0" borderId="0" xfId="0" applyNumberFormat="1" applyFont="1" applyAlignment="1">
      <alignment horizontal="center" vertical="top"/>
    </xf>
    <xf numFmtId="38" fontId="5" fillId="0" borderId="5" xfId="0" applyNumberFormat="1" applyFont="1" applyBorder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10" fontId="0" fillId="0" borderId="0" xfId="0" applyNumberFormat="1" applyAlignment="1">
      <alignment horizontal="left"/>
    </xf>
    <xf numFmtId="3" fontId="5" fillId="0" borderId="6" xfId="0" applyNumberFormat="1" applyFont="1" applyBorder="1" applyAlignment="1">
      <alignment horizontal="center" vertical="center"/>
    </xf>
    <xf numFmtId="38" fontId="5" fillId="0" borderId="6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2" fontId="5" fillId="0" borderId="8" xfId="2" applyNumberFormat="1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left"/>
    </xf>
    <xf numFmtId="0" fontId="4" fillId="0" borderId="4" xfId="3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0" xfId="3" applyAlignment="1">
      <alignment horizontal="left"/>
    </xf>
    <xf numFmtId="0" fontId="4" fillId="0" borderId="3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/>
    </xf>
    <xf numFmtId="0" fontId="7" fillId="0" borderId="0" xfId="3" applyAlignment="1">
      <alignment horizontal="center" vertical="center"/>
    </xf>
    <xf numFmtId="0" fontId="7" fillId="0" borderId="2" xfId="3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3" fontId="5" fillId="0" borderId="2" xfId="3" applyNumberFormat="1" applyFont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3" fontId="5" fillId="0" borderId="5" xfId="3" applyNumberFormat="1" applyFont="1" applyBorder="1" applyAlignment="1">
      <alignment horizontal="center" vertical="center"/>
    </xf>
    <xf numFmtId="3" fontId="7" fillId="0" borderId="0" xfId="3" applyNumberFormat="1" applyAlignment="1">
      <alignment horizontal="left"/>
    </xf>
    <xf numFmtId="38" fontId="5" fillId="0" borderId="2" xfId="3" applyNumberFormat="1" applyFont="1" applyBorder="1" applyAlignment="1">
      <alignment horizontal="center" vertical="center"/>
    </xf>
    <xf numFmtId="38" fontId="5" fillId="0" borderId="5" xfId="3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 readingOrder="2"/>
    </xf>
    <xf numFmtId="0" fontId="4" fillId="0" borderId="4" xfId="3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53C477B8-B5D7-4757-92FC-2A88247C2672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A5:C10"/>
  <sheetViews>
    <sheetView rightToLeft="1" tabSelected="1" view="pageBreakPreview" zoomScale="80" zoomScaleNormal="80" zoomScaleSheetLayoutView="80" workbookViewId="0">
      <selection activeCell="B30" sqref="B30"/>
    </sheetView>
  </sheetViews>
  <sheetFormatPr defaultRowHeight="12.75"/>
  <cols>
    <col min="1" max="1" width="23.85546875" customWidth="1"/>
    <col min="2" max="2" width="36.42578125" customWidth="1"/>
    <col min="3" max="3" width="31" customWidth="1"/>
  </cols>
  <sheetData>
    <row r="5" spans="1:3" ht="29.1" customHeight="1">
      <c r="A5" s="91" t="s">
        <v>0</v>
      </c>
      <c r="B5" s="91"/>
      <c r="C5" s="91"/>
    </row>
    <row r="6" spans="1:3" ht="21.75" customHeight="1">
      <c r="A6" s="91" t="s">
        <v>1</v>
      </c>
      <c r="B6" s="91"/>
      <c r="C6" s="91"/>
    </row>
    <row r="7" spans="1:3" ht="21.75" customHeight="1">
      <c r="A7" s="91" t="s">
        <v>97</v>
      </c>
      <c r="B7" s="91"/>
      <c r="C7" s="91"/>
    </row>
    <row r="8" spans="1:3" ht="12.75" customHeight="1"/>
    <row r="9" spans="1:3">
      <c r="B9" s="5"/>
    </row>
    <row r="10" spans="1:3">
      <c r="B10" s="5"/>
    </row>
  </sheetData>
  <mergeCells count="3">
    <mergeCell ref="A5:C5"/>
    <mergeCell ref="A6:C6"/>
    <mergeCell ref="A7:C7"/>
  </mergeCells>
  <pageMargins left="0.39" right="0.39" top="0.39" bottom="0.39" header="0" footer="0"/>
  <pageSetup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0.79998168889431442"/>
    <pageSetUpPr fitToPage="1"/>
  </sheetPr>
  <dimension ref="A1:S17"/>
  <sheetViews>
    <sheetView rightToLeft="1" view="pageBreakPreview" zoomScaleNormal="100" zoomScaleSheetLayoutView="100" workbookViewId="0">
      <selection activeCell="A21" sqref="A21"/>
    </sheetView>
  </sheetViews>
  <sheetFormatPr defaultRowHeight="12.75"/>
  <cols>
    <col min="1" max="1" width="34.140625" bestFit="1" customWidth="1"/>
    <col min="2" max="2" width="1.42578125" customWidth="1"/>
    <col min="3" max="3" width="14.28515625" customWidth="1"/>
    <col min="4" max="4" width="1.28515625" customWidth="1"/>
    <col min="5" max="5" width="11.140625" bestFit="1" customWidth="1"/>
    <col min="6" max="6" width="1.28515625" customWidth="1"/>
    <col min="7" max="7" width="13.85546875" bestFit="1" customWidth="1"/>
    <col min="8" max="8" width="1.28515625" customWidth="1"/>
    <col min="9" max="9" width="14.28515625" customWidth="1"/>
    <col min="10" max="10" width="1.28515625" customWidth="1"/>
    <col min="11" max="11" width="11.28515625" bestFit="1" customWidth="1"/>
    <col min="12" max="12" width="1.28515625" customWidth="1"/>
    <col min="13" max="13" width="15.5703125" customWidth="1"/>
    <col min="14" max="14" width="0.28515625" customWidth="1"/>
    <col min="15" max="15" width="12.7109375" bestFit="1" customWidth="1"/>
    <col min="23" max="23" width="11.5703125" customWidth="1"/>
  </cols>
  <sheetData>
    <row r="1" spans="1:19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9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9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9" ht="14.45" customHeight="1"/>
    <row r="5" spans="1:19" ht="25.15" customHeight="1">
      <c r="A5" s="92" t="s">
        <v>65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9" ht="25.15" customHeight="1">
      <c r="A6" s="98" t="s">
        <v>26</v>
      </c>
      <c r="B6" s="37"/>
      <c r="C6" s="98" t="s">
        <v>99</v>
      </c>
      <c r="D6" s="98"/>
      <c r="E6" s="98"/>
      <c r="F6" s="98"/>
      <c r="G6" s="98"/>
      <c r="H6" s="11"/>
      <c r="I6" s="98" t="s">
        <v>101</v>
      </c>
      <c r="J6" s="98"/>
      <c r="K6" s="98"/>
      <c r="L6" s="98"/>
      <c r="M6" s="98"/>
    </row>
    <row r="7" spans="1:19" ht="24.75" customHeight="1">
      <c r="A7" s="98"/>
      <c r="B7" s="9"/>
      <c r="C7" s="4" t="s">
        <v>45</v>
      </c>
      <c r="D7" s="12"/>
      <c r="E7" s="4" t="s">
        <v>44</v>
      </c>
      <c r="F7" s="12"/>
      <c r="G7" s="4" t="s">
        <v>46</v>
      </c>
      <c r="H7" s="11"/>
      <c r="I7" s="4" t="s">
        <v>45</v>
      </c>
      <c r="J7" s="12"/>
      <c r="K7" s="4" t="s">
        <v>44</v>
      </c>
      <c r="L7" s="12"/>
      <c r="M7" s="4" t="s">
        <v>46</v>
      </c>
    </row>
    <row r="8" spans="1:19" ht="24.75" customHeight="1">
      <c r="A8" s="13" t="s">
        <v>54</v>
      </c>
      <c r="B8" s="14"/>
      <c r="C8" s="60">
        <v>74209</v>
      </c>
      <c r="D8" s="11"/>
      <c r="E8" s="60">
        <v>0</v>
      </c>
      <c r="F8" s="11"/>
      <c r="G8" s="60">
        <f>C8+E8</f>
        <v>74209</v>
      </c>
      <c r="H8" s="11"/>
      <c r="I8" s="60">
        <v>46305410</v>
      </c>
      <c r="J8" s="11"/>
      <c r="K8" s="60">
        <v>0</v>
      </c>
      <c r="L8" s="11"/>
      <c r="M8" s="60">
        <f>I8+K8</f>
        <v>46305410</v>
      </c>
      <c r="P8" s="21"/>
      <c r="S8" s="21"/>
    </row>
    <row r="9" spans="1:19" ht="24.75" customHeight="1">
      <c r="A9" s="14" t="s">
        <v>90</v>
      </c>
      <c r="B9" s="14"/>
      <c r="C9" s="15">
        <v>21415</v>
      </c>
      <c r="D9" s="11"/>
      <c r="E9" s="15">
        <v>0</v>
      </c>
      <c r="F9" s="11"/>
      <c r="G9" s="15">
        <f>C9+E9</f>
        <v>21415</v>
      </c>
      <c r="H9" s="11"/>
      <c r="I9" s="15">
        <v>42830</v>
      </c>
      <c r="J9" s="11"/>
      <c r="K9" s="15">
        <v>0</v>
      </c>
      <c r="L9" s="11"/>
      <c r="M9" s="15">
        <f t="shared" ref="M9:M14" si="0">I9+K9</f>
        <v>42830</v>
      </c>
      <c r="P9" s="21"/>
      <c r="S9" s="21"/>
    </row>
    <row r="10" spans="1:19" ht="24.75" customHeight="1">
      <c r="A10" s="14" t="s">
        <v>55</v>
      </c>
      <c r="B10" s="14"/>
      <c r="C10" s="15">
        <v>190006</v>
      </c>
      <c r="D10" s="11"/>
      <c r="E10" s="15">
        <v>0</v>
      </c>
      <c r="F10" s="11"/>
      <c r="G10" s="15">
        <f>C10+E10</f>
        <v>190006</v>
      </c>
      <c r="H10" s="11"/>
      <c r="I10" s="15">
        <v>806282</v>
      </c>
      <c r="J10" s="11"/>
      <c r="K10" s="15">
        <v>0</v>
      </c>
      <c r="L10" s="11"/>
      <c r="M10" s="15">
        <f t="shared" si="0"/>
        <v>806282</v>
      </c>
      <c r="P10" s="21"/>
      <c r="S10" s="21"/>
    </row>
    <row r="11" spans="1:19" ht="24.75" customHeight="1">
      <c r="A11" s="14" t="s">
        <v>56</v>
      </c>
      <c r="B11" s="14"/>
      <c r="C11" s="15">
        <v>32878</v>
      </c>
      <c r="D11" s="11"/>
      <c r="E11" s="15">
        <v>0</v>
      </c>
      <c r="F11" s="11"/>
      <c r="G11" s="15">
        <f t="shared" ref="G11" si="1">C11+E11</f>
        <v>32878</v>
      </c>
      <c r="H11" s="11"/>
      <c r="I11" s="15">
        <v>176978</v>
      </c>
      <c r="J11" s="11"/>
      <c r="K11" s="15">
        <v>0</v>
      </c>
      <c r="L11" s="11"/>
      <c r="M11" s="15">
        <f t="shared" si="0"/>
        <v>176978</v>
      </c>
      <c r="P11" s="21"/>
      <c r="S11" s="21"/>
    </row>
    <row r="12" spans="1:19" ht="24.75" customHeight="1">
      <c r="A12" s="14" t="s">
        <v>54</v>
      </c>
      <c r="B12" s="14"/>
      <c r="C12" s="15">
        <v>0</v>
      </c>
      <c r="D12" s="11"/>
      <c r="E12" s="15">
        <v>0</v>
      </c>
      <c r="F12" s="11"/>
      <c r="G12" s="15">
        <f>C12+E12</f>
        <v>0</v>
      </c>
      <c r="H12" s="11"/>
      <c r="I12" s="15">
        <v>1401119118</v>
      </c>
      <c r="J12" s="11"/>
      <c r="K12" s="15">
        <v>0</v>
      </c>
      <c r="L12" s="11"/>
      <c r="M12" s="15">
        <f t="shared" si="0"/>
        <v>1401119118</v>
      </c>
      <c r="P12" s="21"/>
      <c r="S12" s="21"/>
    </row>
    <row r="13" spans="1:19" ht="24.75" customHeight="1">
      <c r="A13" s="14" t="s">
        <v>90</v>
      </c>
      <c r="B13" s="14"/>
      <c r="C13" s="15">
        <v>1052054760</v>
      </c>
      <c r="D13" s="11"/>
      <c r="E13" s="24">
        <v>0</v>
      </c>
      <c r="F13" s="11"/>
      <c r="G13" s="15">
        <f>C13+E13</f>
        <v>1052054760</v>
      </c>
      <c r="H13" s="11"/>
      <c r="I13" s="15">
        <v>2612602654</v>
      </c>
      <c r="J13" s="11"/>
      <c r="K13" s="24">
        <v>-6809717</v>
      </c>
      <c r="L13" s="11"/>
      <c r="M13" s="15">
        <f t="shared" si="0"/>
        <v>2605792937</v>
      </c>
      <c r="P13" s="21"/>
      <c r="S13" s="21"/>
    </row>
    <row r="14" spans="1:19" ht="24.75" customHeight="1">
      <c r="A14" s="14" t="s">
        <v>24</v>
      </c>
      <c r="B14" s="14"/>
      <c r="C14" s="15">
        <v>34311</v>
      </c>
      <c r="D14" s="11"/>
      <c r="E14" s="15">
        <v>0</v>
      </c>
      <c r="F14" s="11"/>
      <c r="G14" s="15">
        <f>C14+E14</f>
        <v>34311</v>
      </c>
      <c r="H14" s="11"/>
      <c r="I14" s="15">
        <v>142106</v>
      </c>
      <c r="J14" s="11"/>
      <c r="K14" s="15">
        <v>0</v>
      </c>
      <c r="L14" s="11"/>
      <c r="M14" s="15">
        <f t="shared" si="0"/>
        <v>142106</v>
      </c>
      <c r="P14" s="21"/>
      <c r="S14" s="21"/>
    </row>
    <row r="15" spans="1:19" ht="24.75" customHeight="1" thickBot="1">
      <c r="A15" s="9" t="s">
        <v>14</v>
      </c>
      <c r="B15" s="9"/>
      <c r="C15" s="17">
        <f>SUM(C8:C14)</f>
        <v>1052407579</v>
      </c>
      <c r="D15" s="11"/>
      <c r="E15" s="25">
        <f>SUM(E8:E14)</f>
        <v>0</v>
      </c>
      <c r="F15" s="11"/>
      <c r="G15" s="17">
        <f>SUM(G8:G14)</f>
        <v>1052407579</v>
      </c>
      <c r="H15" s="11"/>
      <c r="I15" s="17">
        <f>SUM(I8:I14)</f>
        <v>4061195378</v>
      </c>
      <c r="J15" s="11"/>
      <c r="K15" s="25">
        <f>SUM(K8:K14)</f>
        <v>-6809717</v>
      </c>
      <c r="L15" s="11"/>
      <c r="M15" s="25">
        <f>SUM(M8:N14)</f>
        <v>4054385661</v>
      </c>
      <c r="R15" s="21"/>
    </row>
    <row r="16" spans="1:19" ht="13.5" thickTop="1">
      <c r="R16" s="21"/>
    </row>
    <row r="17" spans="5:18">
      <c r="E17" s="21"/>
      <c r="R17" s="21"/>
    </row>
  </sheetData>
  <mergeCells count="7">
    <mergeCell ref="A5:M5"/>
    <mergeCell ref="C6:G6"/>
    <mergeCell ref="I6:M6"/>
    <mergeCell ref="A6:A7"/>
    <mergeCell ref="A1:M1"/>
    <mergeCell ref="A2:M2"/>
    <mergeCell ref="A3:M3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pageSetUpPr fitToPage="1"/>
  </sheetPr>
  <dimension ref="A1:V35"/>
  <sheetViews>
    <sheetView rightToLeft="1" view="pageBreakPreview" zoomScaleNormal="100" zoomScaleSheetLayoutView="100" workbookViewId="0">
      <selection activeCell="A32" sqref="A32"/>
    </sheetView>
  </sheetViews>
  <sheetFormatPr defaultRowHeight="12.75"/>
  <cols>
    <col min="1" max="1" width="29.28515625" bestFit="1" customWidth="1"/>
    <col min="2" max="2" width="1.28515625" customWidth="1"/>
    <col min="3" max="3" width="13.7109375" bestFit="1" customWidth="1"/>
    <col min="4" max="4" width="1.28515625" customWidth="1"/>
    <col min="5" max="5" width="18.85546875" bestFit="1" customWidth="1"/>
    <col min="6" max="6" width="1.28515625" customWidth="1"/>
    <col min="7" max="7" width="18.85546875" bestFit="1" customWidth="1"/>
    <col min="8" max="8" width="1.28515625" customWidth="1"/>
    <col min="9" max="9" width="16.7109375" customWidth="1"/>
    <col min="10" max="10" width="1.28515625" customWidth="1"/>
    <col min="11" max="11" width="13.7109375" bestFit="1" customWidth="1"/>
    <col min="12" max="12" width="1.28515625" customWidth="1"/>
    <col min="13" max="13" width="18.85546875" bestFit="1" customWidth="1"/>
    <col min="14" max="14" width="1.28515625" customWidth="1"/>
    <col min="15" max="15" width="19" bestFit="1" customWidth="1"/>
    <col min="16" max="16" width="1.28515625" customWidth="1"/>
    <col min="17" max="17" width="18.42578125" customWidth="1"/>
    <col min="18" max="18" width="0.28515625" customWidth="1"/>
    <col min="19" max="19" width="24.140625" bestFit="1" customWidth="1"/>
    <col min="20" max="21" width="16.5703125" bestFit="1" customWidth="1"/>
    <col min="22" max="22" width="15.42578125" bestFit="1" customWidth="1"/>
    <col min="27" max="27" width="11.5703125" customWidth="1"/>
  </cols>
  <sheetData>
    <row r="1" spans="1:22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22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2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22" ht="14.45" customHeight="1"/>
    <row r="5" spans="1:22" ht="24.6" customHeight="1">
      <c r="A5" s="92" t="s">
        <v>66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22" ht="24.6" customHeight="1">
      <c r="A6" s="98" t="s">
        <v>26</v>
      </c>
      <c r="B6" s="37"/>
      <c r="C6" s="98" t="s">
        <v>99</v>
      </c>
      <c r="D6" s="98"/>
      <c r="E6" s="98"/>
      <c r="F6" s="98"/>
      <c r="G6" s="98"/>
      <c r="H6" s="98"/>
      <c r="I6" s="98"/>
      <c r="J6" s="11"/>
      <c r="K6" s="98" t="s">
        <v>101</v>
      </c>
      <c r="L6" s="98"/>
      <c r="M6" s="98"/>
      <c r="N6" s="98"/>
      <c r="O6" s="98"/>
      <c r="P6" s="98"/>
      <c r="Q6" s="98"/>
    </row>
    <row r="7" spans="1:22" ht="40.5" customHeight="1">
      <c r="A7" s="98"/>
      <c r="B7" s="11"/>
      <c r="C7" s="4" t="s">
        <v>6</v>
      </c>
      <c r="D7" s="12"/>
      <c r="E7" s="4" t="s">
        <v>47</v>
      </c>
      <c r="F7" s="12"/>
      <c r="G7" s="4" t="s">
        <v>48</v>
      </c>
      <c r="H7" s="12"/>
      <c r="I7" s="4" t="s">
        <v>49</v>
      </c>
      <c r="J7" s="11"/>
      <c r="K7" s="4" t="s">
        <v>6</v>
      </c>
      <c r="L7" s="12"/>
      <c r="M7" s="4" t="s">
        <v>47</v>
      </c>
      <c r="N7" s="12"/>
      <c r="O7" s="4" t="s">
        <v>48</v>
      </c>
      <c r="P7" s="12"/>
      <c r="Q7" s="4" t="s">
        <v>49</v>
      </c>
    </row>
    <row r="8" spans="1:22" ht="24.75" customHeight="1">
      <c r="A8" s="14" t="s">
        <v>91</v>
      </c>
      <c r="B8" s="11"/>
      <c r="C8" s="60">
        <v>836217</v>
      </c>
      <c r="D8" s="11"/>
      <c r="E8" s="60">
        <v>24166954837</v>
      </c>
      <c r="F8" s="11"/>
      <c r="G8" s="60">
        <v>23609928856</v>
      </c>
      <c r="H8" s="11"/>
      <c r="I8" s="23">
        <f>E8-G8</f>
        <v>557025981</v>
      </c>
      <c r="J8" s="11"/>
      <c r="K8" s="60">
        <v>24666214</v>
      </c>
      <c r="L8" s="11"/>
      <c r="M8" s="60">
        <v>681152634764</v>
      </c>
      <c r="N8" s="11"/>
      <c r="O8" s="60">
        <v>679781386696</v>
      </c>
      <c r="P8" s="11"/>
      <c r="Q8" s="23">
        <f>M8-O8</f>
        <v>1371248068</v>
      </c>
      <c r="S8" s="21"/>
      <c r="T8" s="21"/>
      <c r="U8" s="21"/>
      <c r="V8" s="21"/>
    </row>
    <row r="9" spans="1:22" ht="24.75" customHeight="1">
      <c r="A9" s="14" t="s">
        <v>94</v>
      </c>
      <c r="B9" s="11"/>
      <c r="C9" s="15">
        <v>65000000</v>
      </c>
      <c r="D9" s="11"/>
      <c r="E9" s="15">
        <v>80715110387</v>
      </c>
      <c r="F9" s="11"/>
      <c r="G9" s="15">
        <v>81964584875</v>
      </c>
      <c r="H9" s="11"/>
      <c r="I9" s="24">
        <f t="shared" ref="I9:I18" si="0">E9-G9</f>
        <v>-1249474488</v>
      </c>
      <c r="J9" s="11"/>
      <c r="K9" s="15">
        <v>82000000</v>
      </c>
      <c r="L9" s="11"/>
      <c r="M9" s="15">
        <v>102832288676</v>
      </c>
      <c r="N9" s="11"/>
      <c r="O9" s="15">
        <v>103469584875</v>
      </c>
      <c r="P9" s="11"/>
      <c r="Q9" s="24">
        <f t="shared" ref="Q9:Q21" si="1">M9-O9</f>
        <v>-637296199</v>
      </c>
      <c r="S9" s="21"/>
      <c r="T9" s="21"/>
      <c r="U9" s="21"/>
      <c r="V9" s="21"/>
    </row>
    <row r="10" spans="1:22" ht="24.75" customHeight="1">
      <c r="A10" s="14" t="s">
        <v>76</v>
      </c>
      <c r="B10" s="11"/>
      <c r="C10" s="15">
        <v>3459701</v>
      </c>
      <c r="D10" s="11"/>
      <c r="E10" s="15">
        <v>89486415989</v>
      </c>
      <c r="F10" s="11"/>
      <c r="G10" s="15">
        <v>92232870254</v>
      </c>
      <c r="H10" s="11"/>
      <c r="I10" s="24">
        <f t="shared" si="0"/>
        <v>-2746454265</v>
      </c>
      <c r="J10" s="11"/>
      <c r="K10" s="15">
        <v>19431046</v>
      </c>
      <c r="L10" s="11"/>
      <c r="M10" s="15">
        <v>458040014297</v>
      </c>
      <c r="N10" s="11"/>
      <c r="O10" s="15">
        <v>441257347032</v>
      </c>
      <c r="P10" s="11"/>
      <c r="Q10" s="24">
        <f t="shared" si="1"/>
        <v>16782667265</v>
      </c>
      <c r="S10" s="21"/>
      <c r="T10" s="21"/>
      <c r="U10" s="21"/>
      <c r="V10" s="21"/>
    </row>
    <row r="11" spans="1:22" ht="24.75" customHeight="1">
      <c r="A11" s="14" t="s">
        <v>13</v>
      </c>
      <c r="B11" s="11"/>
      <c r="C11" s="15">
        <v>1800000</v>
      </c>
      <c r="D11" s="11"/>
      <c r="E11" s="15">
        <v>4588310266</v>
      </c>
      <c r="F11" s="11"/>
      <c r="G11" s="15">
        <v>4580372319</v>
      </c>
      <c r="H11" s="11"/>
      <c r="I11" s="24">
        <f t="shared" si="0"/>
        <v>7937947</v>
      </c>
      <c r="J11" s="11"/>
      <c r="K11" s="15">
        <v>9329702</v>
      </c>
      <c r="L11" s="11"/>
      <c r="M11" s="15">
        <v>29399895970</v>
      </c>
      <c r="N11" s="11"/>
      <c r="O11" s="15">
        <v>28201883794</v>
      </c>
      <c r="P11" s="11"/>
      <c r="Q11" s="24">
        <f t="shared" si="1"/>
        <v>1198012176</v>
      </c>
      <c r="S11" s="21"/>
      <c r="T11" s="21"/>
      <c r="U11" s="21"/>
      <c r="V11" s="21"/>
    </row>
    <row r="12" spans="1:22" ht="24.75" customHeight="1">
      <c r="A12" s="14" t="s">
        <v>103</v>
      </c>
      <c r="B12" s="11"/>
      <c r="C12" s="15">
        <v>692852</v>
      </c>
      <c r="D12" s="11"/>
      <c r="E12" s="15">
        <v>10541155352</v>
      </c>
      <c r="F12" s="11"/>
      <c r="G12" s="15">
        <v>10468002407</v>
      </c>
      <c r="H12" s="11"/>
      <c r="I12" s="24">
        <f t="shared" si="0"/>
        <v>73152945</v>
      </c>
      <c r="J12" s="11"/>
      <c r="K12" s="15">
        <v>692852</v>
      </c>
      <c r="L12" s="11"/>
      <c r="M12" s="15">
        <v>10541155352</v>
      </c>
      <c r="N12" s="11"/>
      <c r="O12" s="15">
        <v>10468002407</v>
      </c>
      <c r="P12" s="11"/>
      <c r="Q12" s="24">
        <f t="shared" si="1"/>
        <v>73152945</v>
      </c>
      <c r="S12" s="21"/>
      <c r="T12" s="21"/>
      <c r="U12" s="21"/>
      <c r="V12" s="21"/>
    </row>
    <row r="13" spans="1:22" ht="24.75" customHeight="1">
      <c r="A13" s="14" t="s">
        <v>77</v>
      </c>
      <c r="B13" s="11"/>
      <c r="C13" s="15">
        <v>31206418</v>
      </c>
      <c r="D13" s="11"/>
      <c r="E13" s="15">
        <v>441475393754</v>
      </c>
      <c r="F13" s="11"/>
      <c r="G13" s="15">
        <v>439925030214</v>
      </c>
      <c r="H13" s="11"/>
      <c r="I13" s="24">
        <f t="shared" si="0"/>
        <v>1550363540</v>
      </c>
      <c r="J13" s="11"/>
      <c r="K13" s="15">
        <v>155407445</v>
      </c>
      <c r="L13" s="11"/>
      <c r="M13" s="15">
        <v>2114686776750</v>
      </c>
      <c r="N13" s="11"/>
      <c r="O13" s="15">
        <v>2108130428324</v>
      </c>
      <c r="P13" s="11"/>
      <c r="Q13" s="24">
        <f t="shared" si="1"/>
        <v>6556348426</v>
      </c>
      <c r="S13" s="21"/>
      <c r="T13" s="21"/>
      <c r="U13" s="21"/>
      <c r="V13" s="21"/>
    </row>
    <row r="14" spans="1:22" ht="24.75" customHeight="1">
      <c r="A14" s="14" t="s">
        <v>85</v>
      </c>
      <c r="B14" s="11"/>
      <c r="C14" s="15">
        <v>10859844</v>
      </c>
      <c r="D14" s="11"/>
      <c r="E14" s="15">
        <v>170440689890</v>
      </c>
      <c r="F14" s="11"/>
      <c r="G14" s="15">
        <v>170616605876</v>
      </c>
      <c r="H14" s="11"/>
      <c r="I14" s="24">
        <f t="shared" si="0"/>
        <v>-175915986</v>
      </c>
      <c r="J14" s="11"/>
      <c r="K14" s="15">
        <v>136464349</v>
      </c>
      <c r="L14" s="11"/>
      <c r="M14" s="15">
        <v>1775673486979</v>
      </c>
      <c r="N14" s="11"/>
      <c r="O14" s="15">
        <v>1732614324141</v>
      </c>
      <c r="P14" s="11"/>
      <c r="Q14" s="24">
        <f t="shared" si="1"/>
        <v>43059162838</v>
      </c>
      <c r="S14" s="21"/>
      <c r="T14" s="21"/>
      <c r="U14" s="21"/>
      <c r="V14" s="21"/>
    </row>
    <row r="15" spans="1:22" ht="24.75" customHeight="1">
      <c r="A15" s="14" t="s">
        <v>95</v>
      </c>
      <c r="B15" s="11"/>
      <c r="C15" s="15">
        <v>6120000</v>
      </c>
      <c r="D15" s="11"/>
      <c r="E15" s="15">
        <v>64190557111</v>
      </c>
      <c r="F15" s="11"/>
      <c r="G15" s="15">
        <v>62923505225</v>
      </c>
      <c r="H15" s="11"/>
      <c r="I15" s="24">
        <f>E15-G15</f>
        <v>1267051886</v>
      </c>
      <c r="J15" s="11"/>
      <c r="K15" s="15">
        <v>22519900</v>
      </c>
      <c r="L15" s="11"/>
      <c r="M15" s="15">
        <v>241715756863</v>
      </c>
      <c r="N15" s="11"/>
      <c r="O15" s="15">
        <v>231079589789</v>
      </c>
      <c r="P15" s="11"/>
      <c r="Q15" s="24">
        <f t="shared" si="1"/>
        <v>10636167074</v>
      </c>
      <c r="S15" s="21"/>
      <c r="T15" s="21"/>
      <c r="U15" s="21"/>
      <c r="V15" s="21"/>
    </row>
    <row r="16" spans="1:22" ht="24.75" customHeight="1">
      <c r="A16" s="14" t="s">
        <v>96</v>
      </c>
      <c r="B16" s="11"/>
      <c r="C16" s="15">
        <v>2432054</v>
      </c>
      <c r="D16" s="11"/>
      <c r="E16" s="15">
        <v>73248468318</v>
      </c>
      <c r="F16" s="11"/>
      <c r="G16" s="15">
        <v>72647422512</v>
      </c>
      <c r="H16" s="11"/>
      <c r="I16" s="24">
        <f t="shared" si="0"/>
        <v>601045806</v>
      </c>
      <c r="J16" s="11"/>
      <c r="K16" s="15">
        <v>2432054</v>
      </c>
      <c r="L16" s="11"/>
      <c r="M16" s="15">
        <v>73248468318</v>
      </c>
      <c r="N16" s="11"/>
      <c r="O16" s="15">
        <v>72647422512</v>
      </c>
      <c r="P16" s="11"/>
      <c r="Q16" s="24">
        <f t="shared" si="1"/>
        <v>601045806</v>
      </c>
      <c r="S16" s="21"/>
      <c r="T16" s="21"/>
      <c r="U16" s="21"/>
      <c r="V16" s="21"/>
    </row>
    <row r="17" spans="1:22" ht="24.75" customHeight="1">
      <c r="A17" s="14" t="s">
        <v>74</v>
      </c>
      <c r="B17" s="11"/>
      <c r="C17" s="15">
        <v>874174830</v>
      </c>
      <c r="D17" s="11"/>
      <c r="E17" s="15">
        <v>15454242323096</v>
      </c>
      <c r="F17" s="11"/>
      <c r="G17" s="15">
        <v>15443662984251</v>
      </c>
      <c r="H17" s="11"/>
      <c r="I17" s="24">
        <f t="shared" si="0"/>
        <v>10579338845</v>
      </c>
      <c r="J17" s="11"/>
      <c r="K17" s="15">
        <v>3023216208</v>
      </c>
      <c r="L17" s="11"/>
      <c r="M17" s="15">
        <v>51320074944036</v>
      </c>
      <c r="N17" s="11"/>
      <c r="O17" s="15">
        <v>51283982940752</v>
      </c>
      <c r="P17" s="11"/>
      <c r="Q17" s="24">
        <f t="shared" si="1"/>
        <v>36092003284</v>
      </c>
      <c r="S17" s="21"/>
      <c r="T17" s="21"/>
      <c r="U17" s="21"/>
      <c r="V17" s="21"/>
    </row>
    <row r="18" spans="1:22" ht="24.75" customHeight="1">
      <c r="A18" s="14" t="s">
        <v>81</v>
      </c>
      <c r="B18" s="11"/>
      <c r="C18" s="15">
        <v>40311859</v>
      </c>
      <c r="D18" s="11"/>
      <c r="E18" s="15">
        <v>713982299738</v>
      </c>
      <c r="F18" s="11"/>
      <c r="G18" s="15">
        <v>727093797029</v>
      </c>
      <c r="H18" s="11"/>
      <c r="I18" s="24">
        <f t="shared" si="0"/>
        <v>-13111497291</v>
      </c>
      <c r="J18" s="11"/>
      <c r="K18" s="15">
        <v>160069964</v>
      </c>
      <c r="L18" s="11"/>
      <c r="M18" s="15">
        <v>2511722913669</v>
      </c>
      <c r="N18" s="11"/>
      <c r="O18" s="15">
        <v>2450297443737</v>
      </c>
      <c r="P18" s="11"/>
      <c r="Q18" s="24">
        <f t="shared" si="1"/>
        <v>61425469932</v>
      </c>
      <c r="S18" s="21"/>
      <c r="T18" s="21"/>
      <c r="U18" s="21"/>
      <c r="V18" s="21"/>
    </row>
    <row r="19" spans="1:22" ht="24.75" customHeight="1">
      <c r="A19" s="14" t="s">
        <v>89</v>
      </c>
      <c r="B19" s="11"/>
      <c r="C19" s="15">
        <v>0</v>
      </c>
      <c r="D19" s="11"/>
      <c r="E19" s="15">
        <v>0</v>
      </c>
      <c r="F19" s="11"/>
      <c r="G19" s="15">
        <v>0</v>
      </c>
      <c r="H19" s="11"/>
      <c r="I19" s="24">
        <f t="shared" ref="I19:I21" si="2">E19-G19</f>
        <v>0</v>
      </c>
      <c r="J19" s="11"/>
      <c r="K19" s="15">
        <v>2476510</v>
      </c>
      <c r="L19" s="11"/>
      <c r="M19" s="15">
        <v>43278840630</v>
      </c>
      <c r="N19" s="11"/>
      <c r="O19" s="15">
        <v>42522492017</v>
      </c>
      <c r="P19" s="11"/>
      <c r="Q19" s="24">
        <f t="shared" si="1"/>
        <v>756348613</v>
      </c>
      <c r="S19" s="21"/>
      <c r="T19" s="21"/>
      <c r="U19" s="21"/>
      <c r="V19" s="21"/>
    </row>
    <row r="20" spans="1:22" ht="24.75" customHeight="1">
      <c r="A20" s="14" t="s">
        <v>83</v>
      </c>
      <c r="B20" s="11"/>
      <c r="C20" s="15">
        <v>0</v>
      </c>
      <c r="D20" s="11"/>
      <c r="E20" s="15">
        <v>0</v>
      </c>
      <c r="F20" s="11"/>
      <c r="G20" s="15">
        <v>0</v>
      </c>
      <c r="H20" s="11"/>
      <c r="I20" s="24">
        <f t="shared" si="2"/>
        <v>0</v>
      </c>
      <c r="J20" s="11"/>
      <c r="K20" s="15">
        <v>139897</v>
      </c>
      <c r="L20" s="11"/>
      <c r="M20" s="15">
        <v>4045168418</v>
      </c>
      <c r="N20" s="11"/>
      <c r="O20" s="15">
        <v>4000710255</v>
      </c>
      <c r="P20" s="11"/>
      <c r="Q20" s="24">
        <f t="shared" si="1"/>
        <v>44458163</v>
      </c>
      <c r="S20" s="21"/>
      <c r="T20" s="21"/>
      <c r="U20" s="21"/>
      <c r="V20" s="21"/>
    </row>
    <row r="21" spans="1:22" ht="24.75" customHeight="1">
      <c r="A21" s="14" t="s">
        <v>75</v>
      </c>
      <c r="B21" s="11"/>
      <c r="C21" s="15">
        <v>0</v>
      </c>
      <c r="D21" s="11"/>
      <c r="E21" s="15">
        <v>0</v>
      </c>
      <c r="F21" s="11"/>
      <c r="G21" s="15">
        <v>0</v>
      </c>
      <c r="H21" s="11"/>
      <c r="I21" s="24">
        <f t="shared" si="2"/>
        <v>0</v>
      </c>
      <c r="J21" s="11"/>
      <c r="K21" s="15">
        <v>433871</v>
      </c>
      <c r="L21" s="11"/>
      <c r="M21" s="15">
        <v>6301079135</v>
      </c>
      <c r="N21" s="11"/>
      <c r="O21" s="15">
        <v>6259126862</v>
      </c>
      <c r="P21" s="11"/>
      <c r="Q21" s="24">
        <f t="shared" si="1"/>
        <v>41952273</v>
      </c>
      <c r="S21" s="21"/>
      <c r="T21" s="21"/>
      <c r="U21" s="21"/>
      <c r="V21" s="21"/>
    </row>
    <row r="22" spans="1:22" ht="24.75" customHeight="1">
      <c r="A22" s="14" t="s">
        <v>84</v>
      </c>
      <c r="B22" s="11"/>
      <c r="C22" s="15">
        <v>0</v>
      </c>
      <c r="D22" s="11"/>
      <c r="E22" s="15">
        <v>0</v>
      </c>
      <c r="F22" s="11"/>
      <c r="G22" s="15">
        <v>0</v>
      </c>
      <c r="H22" s="11"/>
      <c r="I22" s="24">
        <f>E22-G22</f>
        <v>0</v>
      </c>
      <c r="J22" s="11"/>
      <c r="K22" s="15">
        <v>9000000</v>
      </c>
      <c r="L22" s="11"/>
      <c r="M22" s="15">
        <v>149380985826</v>
      </c>
      <c r="N22" s="11"/>
      <c r="O22" s="15">
        <v>149265982116</v>
      </c>
      <c r="P22" s="11"/>
      <c r="Q22" s="24">
        <f t="shared" ref="Q22:Q25" si="3">M22-O22</f>
        <v>115003710</v>
      </c>
      <c r="S22" s="21"/>
      <c r="T22" s="21"/>
      <c r="U22" s="21"/>
      <c r="V22" s="21"/>
    </row>
    <row r="23" spans="1:22" ht="24.75" customHeight="1">
      <c r="A23" s="14" t="s">
        <v>79</v>
      </c>
      <c r="B23" s="11"/>
      <c r="C23" s="15">
        <v>0</v>
      </c>
      <c r="D23" s="11"/>
      <c r="E23" s="15">
        <v>0</v>
      </c>
      <c r="F23" s="11"/>
      <c r="G23" s="15">
        <v>0</v>
      </c>
      <c r="H23" s="11"/>
      <c r="I23" s="24">
        <f>E23-G23</f>
        <v>0</v>
      </c>
      <c r="J23" s="11"/>
      <c r="K23" s="15">
        <v>152400</v>
      </c>
      <c r="L23" s="11"/>
      <c r="M23" s="15">
        <v>2778188195</v>
      </c>
      <c r="N23" s="11"/>
      <c r="O23" s="15">
        <v>2755484849</v>
      </c>
      <c r="P23" s="11"/>
      <c r="Q23" s="24">
        <f t="shared" si="3"/>
        <v>22703346</v>
      </c>
      <c r="S23" s="21"/>
      <c r="T23" s="21"/>
      <c r="U23" s="21"/>
      <c r="V23" s="21"/>
    </row>
    <row r="24" spans="1:22" ht="24.75" customHeight="1">
      <c r="A24" s="14" t="s">
        <v>12</v>
      </c>
      <c r="B24" s="11"/>
      <c r="C24" s="15">
        <v>0</v>
      </c>
      <c r="D24" s="11"/>
      <c r="E24" s="15">
        <v>0</v>
      </c>
      <c r="F24" s="11"/>
      <c r="G24" s="15">
        <v>0</v>
      </c>
      <c r="H24" s="11"/>
      <c r="I24" s="24">
        <f t="shared" ref="I24:I25" si="4">E24-G24</f>
        <v>0</v>
      </c>
      <c r="J24" s="11"/>
      <c r="K24" s="15">
        <v>350000</v>
      </c>
      <c r="L24" s="11"/>
      <c r="M24" s="15">
        <v>1612773378</v>
      </c>
      <c r="N24" s="11"/>
      <c r="O24" s="15">
        <v>1520965459</v>
      </c>
      <c r="P24" s="11"/>
      <c r="Q24" s="24">
        <f t="shared" si="3"/>
        <v>91807919</v>
      </c>
      <c r="S24" s="21"/>
      <c r="T24" s="21"/>
      <c r="U24" s="21"/>
      <c r="V24" s="21"/>
    </row>
    <row r="25" spans="1:22" ht="24.75" customHeight="1">
      <c r="A25" s="14" t="s">
        <v>78</v>
      </c>
      <c r="B25" s="11"/>
      <c r="C25" s="15">
        <v>0</v>
      </c>
      <c r="D25" s="11"/>
      <c r="E25" s="15">
        <v>0</v>
      </c>
      <c r="F25" s="11"/>
      <c r="G25" s="15">
        <v>0</v>
      </c>
      <c r="H25" s="11"/>
      <c r="I25" s="24">
        <f t="shared" si="4"/>
        <v>0</v>
      </c>
      <c r="J25" s="11"/>
      <c r="K25" s="15">
        <v>1856063</v>
      </c>
      <c r="L25" s="11"/>
      <c r="M25" s="15">
        <v>59729151803</v>
      </c>
      <c r="N25" s="11"/>
      <c r="O25" s="15">
        <v>57958158103</v>
      </c>
      <c r="P25" s="11"/>
      <c r="Q25" s="24">
        <f t="shared" si="3"/>
        <v>1770993700</v>
      </c>
      <c r="S25" s="21"/>
      <c r="T25" s="21"/>
      <c r="U25" s="21"/>
      <c r="V25" s="21"/>
    </row>
    <row r="26" spans="1:22" ht="24.75" customHeight="1" thickBot="1">
      <c r="A26" s="9" t="s">
        <v>14</v>
      </c>
      <c r="B26" s="11"/>
      <c r="C26" s="17">
        <f>SUM(C8:C25)</f>
        <v>1036893775</v>
      </c>
      <c r="D26" s="11"/>
      <c r="E26" s="17">
        <f>SUM(E8:E25)</f>
        <v>17127077678738</v>
      </c>
      <c r="F26" s="11"/>
      <c r="G26" s="17">
        <f>SUM(G8:G25)</f>
        <v>17129725103818</v>
      </c>
      <c r="H26" s="11"/>
      <c r="I26" s="25">
        <f>SUM(I8:I25)</f>
        <v>-2647425080</v>
      </c>
      <c r="J26" s="11"/>
      <c r="K26" s="17">
        <f>SUM(K8:K25)</f>
        <v>3650638475</v>
      </c>
      <c r="L26" s="11"/>
      <c r="M26" s="17">
        <f>SUM(M8:M25)</f>
        <v>59586214523059</v>
      </c>
      <c r="N26" s="11"/>
      <c r="O26" s="17">
        <f>SUM(O8:O25)</f>
        <v>59406213273720</v>
      </c>
      <c r="P26" s="11"/>
      <c r="Q26" s="25">
        <f>SUM(Q8:R25)</f>
        <v>180001249339</v>
      </c>
      <c r="S26" s="21"/>
      <c r="T26" s="21"/>
      <c r="U26" s="21"/>
      <c r="V26" s="21"/>
    </row>
    <row r="27" spans="1:22" ht="13.5" thickTop="1"/>
    <row r="28" spans="1:22">
      <c r="O28" s="21"/>
      <c r="T28" s="21"/>
    </row>
    <row r="29" spans="1:22">
      <c r="G29" s="21"/>
      <c r="M29" s="21"/>
      <c r="O29" s="21"/>
      <c r="Q29" s="21"/>
      <c r="T29" s="21"/>
    </row>
    <row r="30" spans="1:22">
      <c r="G30" s="21"/>
      <c r="I30" s="22"/>
      <c r="M30" s="21"/>
      <c r="O30" s="21"/>
      <c r="Q30" s="21"/>
    </row>
    <row r="31" spans="1:22">
      <c r="G31" s="21"/>
      <c r="I31" s="22"/>
      <c r="M31" s="21"/>
      <c r="O31" s="21"/>
      <c r="Q31" s="21"/>
    </row>
    <row r="32" spans="1:22">
      <c r="I32" s="21"/>
      <c r="M32" s="21"/>
    </row>
    <row r="33" spans="13:13">
      <c r="M33" s="21"/>
    </row>
    <row r="34" spans="13:13">
      <c r="M34" s="21"/>
    </row>
    <row r="35" spans="13:13">
      <c r="M35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  <pageSetUpPr fitToPage="1"/>
  </sheetPr>
  <dimension ref="A1:BI28"/>
  <sheetViews>
    <sheetView rightToLeft="1" view="pageBreakPreview" zoomScaleNormal="90" zoomScaleSheetLayoutView="100" workbookViewId="0">
      <selection activeCell="C23" sqref="C23"/>
    </sheetView>
  </sheetViews>
  <sheetFormatPr defaultRowHeight="12.75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7109375" bestFit="1" customWidth="1"/>
    <col min="6" max="6" width="1.28515625" customWidth="1"/>
    <col min="7" max="7" width="17.85546875" bestFit="1" customWidth="1"/>
    <col min="8" max="8" width="1.28515625" customWidth="1"/>
    <col min="9" max="9" width="19.42578125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1.140625" customWidth="1"/>
    <col min="18" max="18" width="0.5703125" customWidth="1"/>
    <col min="19" max="19" width="16.85546875" bestFit="1" customWidth="1"/>
    <col min="20" max="20" width="12.85546875" bestFit="1" customWidth="1"/>
    <col min="21" max="21" width="18.28515625" bestFit="1" customWidth="1"/>
    <col min="22" max="22" width="14.7109375" bestFit="1" customWidth="1"/>
    <col min="27" max="27" width="11.5703125" customWidth="1"/>
  </cols>
  <sheetData>
    <row r="1" spans="1:61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spans="1:61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61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</row>
    <row r="4" spans="1:61" ht="14.45" customHeight="1"/>
    <row r="5" spans="1:61" ht="24">
      <c r="A5" s="92" t="s">
        <v>67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1:61" ht="24">
      <c r="A6" s="98" t="s">
        <v>26</v>
      </c>
      <c r="B6" s="37"/>
      <c r="C6" s="98" t="s">
        <v>99</v>
      </c>
      <c r="D6" s="98"/>
      <c r="E6" s="98"/>
      <c r="F6" s="98"/>
      <c r="G6" s="98"/>
      <c r="H6" s="98"/>
      <c r="I6" s="98"/>
      <c r="J6" s="11"/>
      <c r="K6" s="98" t="s">
        <v>101</v>
      </c>
      <c r="L6" s="98"/>
      <c r="M6" s="98"/>
      <c r="N6" s="98"/>
      <c r="O6" s="98"/>
      <c r="P6" s="98"/>
      <c r="Q6" s="98"/>
    </row>
    <row r="7" spans="1:61" ht="42.75" customHeight="1">
      <c r="A7" s="98"/>
      <c r="B7" s="11"/>
      <c r="C7" s="4" t="s">
        <v>6</v>
      </c>
      <c r="D7" s="12"/>
      <c r="E7" s="4" t="s">
        <v>8</v>
      </c>
      <c r="F7" s="12"/>
      <c r="G7" s="4" t="s">
        <v>48</v>
      </c>
      <c r="H7" s="12"/>
      <c r="I7" s="4" t="s">
        <v>50</v>
      </c>
      <c r="J7" s="11"/>
      <c r="K7" s="4" t="s">
        <v>6</v>
      </c>
      <c r="L7" s="12"/>
      <c r="M7" s="4" t="s">
        <v>8</v>
      </c>
      <c r="N7" s="12"/>
      <c r="O7" s="4" t="s">
        <v>48</v>
      </c>
      <c r="P7" s="12"/>
      <c r="Q7" s="4" t="s">
        <v>50</v>
      </c>
      <c r="S7" s="21"/>
      <c r="T7" s="21"/>
    </row>
    <row r="8" spans="1:61" ht="24.75" customHeight="1">
      <c r="A8" s="13" t="s">
        <v>76</v>
      </c>
      <c r="B8" s="11"/>
      <c r="C8" s="60">
        <v>1728159</v>
      </c>
      <c r="D8" s="11"/>
      <c r="E8" s="60">
        <v>42028494624</v>
      </c>
      <c r="F8" s="11"/>
      <c r="G8" s="60">
        <v>45880390655</v>
      </c>
      <c r="H8" s="11"/>
      <c r="I8" s="24">
        <f>E8-G8</f>
        <v>-3851896031</v>
      </c>
      <c r="J8" s="11"/>
      <c r="K8" s="60">
        <v>1728159</v>
      </c>
      <c r="L8" s="11"/>
      <c r="M8" s="60">
        <v>42028494624</v>
      </c>
      <c r="N8" s="11"/>
      <c r="O8" s="60">
        <v>44774141638</v>
      </c>
      <c r="P8" s="11"/>
      <c r="Q8" s="23">
        <f>M8-O8</f>
        <v>-2745647014</v>
      </c>
      <c r="S8" s="24"/>
      <c r="T8" s="24"/>
      <c r="U8" s="24"/>
      <c r="V8" s="22"/>
      <c r="W8" s="21"/>
      <c r="X8" s="21"/>
    </row>
    <row r="9" spans="1:61" ht="24.75" customHeight="1">
      <c r="A9" s="14" t="s">
        <v>102</v>
      </c>
      <c r="B9" s="11"/>
      <c r="C9" s="15">
        <v>1375786</v>
      </c>
      <c r="D9" s="11"/>
      <c r="E9" s="15">
        <v>20979876246</v>
      </c>
      <c r="F9" s="11"/>
      <c r="G9" s="15">
        <v>20773091485</v>
      </c>
      <c r="H9" s="11"/>
      <c r="I9" s="24">
        <f t="shared" ref="I9:I16" si="0">E9-G9</f>
        <v>206784761</v>
      </c>
      <c r="J9" s="11"/>
      <c r="K9" s="15">
        <v>1375786</v>
      </c>
      <c r="L9" s="11"/>
      <c r="M9" s="15">
        <v>20979876246</v>
      </c>
      <c r="N9" s="11"/>
      <c r="O9" s="15">
        <v>20773091485</v>
      </c>
      <c r="P9" s="11"/>
      <c r="Q9" s="24">
        <f t="shared" ref="Q9:Q18" si="1">M9-O9</f>
        <v>206784761</v>
      </c>
      <c r="S9" s="24"/>
      <c r="T9" s="24"/>
      <c r="U9" s="24"/>
      <c r="V9" s="22"/>
      <c r="W9" s="21"/>
      <c r="X9" s="21"/>
    </row>
    <row r="10" spans="1:61" ht="24.75" customHeight="1">
      <c r="A10" s="14" t="s">
        <v>81</v>
      </c>
      <c r="B10" s="11"/>
      <c r="C10" s="15">
        <v>7074350</v>
      </c>
      <c r="D10" s="11"/>
      <c r="E10" s="15">
        <v>119367168182</v>
      </c>
      <c r="F10" s="11"/>
      <c r="G10" s="15">
        <v>127237225865</v>
      </c>
      <c r="H10" s="11"/>
      <c r="I10" s="24">
        <f t="shared" si="0"/>
        <v>-7870057683</v>
      </c>
      <c r="J10" s="11"/>
      <c r="K10" s="15">
        <v>7074350</v>
      </c>
      <c r="L10" s="11"/>
      <c r="M10" s="15">
        <v>119367168182</v>
      </c>
      <c r="N10" s="11"/>
      <c r="O10" s="15">
        <v>125308151073</v>
      </c>
      <c r="P10" s="11"/>
      <c r="Q10" s="24">
        <f t="shared" si="1"/>
        <v>-5940982891</v>
      </c>
      <c r="S10" s="24"/>
      <c r="T10" s="24"/>
      <c r="U10" s="24"/>
      <c r="V10" s="22"/>
      <c r="W10" s="21"/>
      <c r="X10" s="21"/>
    </row>
    <row r="11" spans="1:61" ht="24.75" customHeight="1">
      <c r="A11" s="14" t="s">
        <v>80</v>
      </c>
      <c r="B11" s="11"/>
      <c r="C11" s="15">
        <v>6566887</v>
      </c>
      <c r="D11" s="11"/>
      <c r="E11" s="15">
        <v>95753680592</v>
      </c>
      <c r="F11" s="11"/>
      <c r="G11" s="15">
        <v>105446129910</v>
      </c>
      <c r="H11" s="11"/>
      <c r="I11" s="24">
        <f t="shared" si="0"/>
        <v>-9692449318</v>
      </c>
      <c r="J11" s="11"/>
      <c r="K11" s="15">
        <v>6566887</v>
      </c>
      <c r="L11" s="11"/>
      <c r="M11" s="15">
        <v>95753680592</v>
      </c>
      <c r="N11" s="11"/>
      <c r="O11" s="15">
        <v>101012812203</v>
      </c>
      <c r="P11" s="11"/>
      <c r="Q11" s="24">
        <f t="shared" si="1"/>
        <v>-5259131611</v>
      </c>
      <c r="S11" s="24"/>
      <c r="T11" s="24"/>
      <c r="U11" s="24"/>
      <c r="V11" s="22"/>
      <c r="W11" s="21"/>
      <c r="X11" s="21"/>
    </row>
    <row r="12" spans="1:61" ht="24.75" customHeight="1">
      <c r="A12" s="14" t="s">
        <v>103</v>
      </c>
      <c r="B12" s="11"/>
      <c r="C12" s="15">
        <v>542911</v>
      </c>
      <c r="D12" s="11"/>
      <c r="E12" s="15">
        <v>8289364783</v>
      </c>
      <c r="F12" s="11"/>
      <c r="G12" s="15">
        <v>8202608428</v>
      </c>
      <c r="H12" s="11"/>
      <c r="I12" s="24">
        <f t="shared" si="0"/>
        <v>86756355</v>
      </c>
      <c r="J12" s="11"/>
      <c r="K12" s="15">
        <v>542911</v>
      </c>
      <c r="L12" s="11"/>
      <c r="M12" s="15">
        <v>8289364783</v>
      </c>
      <c r="N12" s="11"/>
      <c r="O12" s="15">
        <v>8202608428</v>
      </c>
      <c r="P12" s="11"/>
      <c r="Q12" s="24">
        <f t="shared" si="1"/>
        <v>86756355</v>
      </c>
      <c r="S12" s="24"/>
      <c r="T12" s="24"/>
      <c r="U12" s="24"/>
      <c r="V12" s="22"/>
      <c r="W12" s="21"/>
      <c r="X12" s="21"/>
    </row>
    <row r="13" spans="1:61" ht="24.75" customHeight="1">
      <c r="A13" s="14" t="s">
        <v>12</v>
      </c>
      <c r="B13" s="11"/>
      <c r="C13" s="15">
        <v>107643409</v>
      </c>
      <c r="D13" s="11"/>
      <c r="E13" s="15">
        <v>502420233642</v>
      </c>
      <c r="F13" s="11"/>
      <c r="G13" s="15">
        <v>542414476562</v>
      </c>
      <c r="H13" s="11"/>
      <c r="I13" s="24">
        <f t="shared" si="0"/>
        <v>-39994242920</v>
      </c>
      <c r="J13" s="11"/>
      <c r="K13" s="15">
        <v>107643409</v>
      </c>
      <c r="L13" s="11"/>
      <c r="M13" s="15">
        <v>502420233642</v>
      </c>
      <c r="N13" s="11"/>
      <c r="O13" s="15">
        <v>505001049994</v>
      </c>
      <c r="P13" s="11"/>
      <c r="Q13" s="24">
        <f t="shared" si="1"/>
        <v>-2580816352</v>
      </c>
      <c r="S13" s="24"/>
      <c r="T13" s="24"/>
      <c r="U13" s="24"/>
      <c r="V13" s="22"/>
      <c r="W13" s="21"/>
      <c r="X13" s="21"/>
    </row>
    <row r="14" spans="1:61" s="31" customFormat="1" ht="24.75" customHeight="1">
      <c r="A14" s="14" t="s">
        <v>77</v>
      </c>
      <c r="B14" s="11"/>
      <c r="C14" s="15">
        <v>2886999</v>
      </c>
      <c r="D14" s="11"/>
      <c r="E14" s="15">
        <v>41116494191</v>
      </c>
      <c r="F14" s="11"/>
      <c r="G14" s="15">
        <v>41179146326</v>
      </c>
      <c r="H14" s="11"/>
      <c r="I14" s="24">
        <f t="shared" si="0"/>
        <v>-62652135</v>
      </c>
      <c r="J14" s="11"/>
      <c r="K14" s="15">
        <v>2886999</v>
      </c>
      <c r="L14" s="11"/>
      <c r="M14" s="15">
        <v>41116494191</v>
      </c>
      <c r="N14" s="11"/>
      <c r="O14" s="15">
        <v>41055469848</v>
      </c>
      <c r="P14" s="11"/>
      <c r="Q14" s="24">
        <f t="shared" si="1"/>
        <v>61024343</v>
      </c>
      <c r="R14"/>
      <c r="S14" s="24"/>
      <c r="T14" s="24"/>
      <c r="U14" s="24"/>
      <c r="V14" s="22"/>
      <c r="W14" s="21"/>
      <c r="X14" s="21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</row>
    <row r="15" spans="1:61" s="31" customFormat="1" ht="24.75" customHeight="1">
      <c r="A15" s="14" t="s">
        <v>13</v>
      </c>
      <c r="B15" s="11"/>
      <c r="C15" s="15">
        <v>236727628</v>
      </c>
      <c r="D15" s="11"/>
      <c r="E15" s="15">
        <v>614550963577</v>
      </c>
      <c r="F15" s="11"/>
      <c r="G15" s="15">
        <v>617049163519</v>
      </c>
      <c r="H15" s="11"/>
      <c r="I15" s="24">
        <f t="shared" si="0"/>
        <v>-2498199942</v>
      </c>
      <c r="J15" s="11"/>
      <c r="K15" s="15">
        <v>236727628</v>
      </c>
      <c r="L15" s="11"/>
      <c r="M15" s="15">
        <v>614550963577</v>
      </c>
      <c r="N15" s="11"/>
      <c r="O15" s="15">
        <v>602295222703</v>
      </c>
      <c r="P15" s="11"/>
      <c r="Q15" s="24">
        <f t="shared" si="1"/>
        <v>12255740874</v>
      </c>
      <c r="R15"/>
      <c r="S15" s="24"/>
      <c r="T15" s="24"/>
      <c r="U15" s="24"/>
      <c r="V15" s="22"/>
      <c r="W15" s="21"/>
      <c r="X15" s="21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</row>
    <row r="16" spans="1:61" s="31" customFormat="1" ht="24.75" customHeight="1">
      <c r="A16" s="14" t="s">
        <v>74</v>
      </c>
      <c r="B16" s="11"/>
      <c r="C16" s="15">
        <v>43380091</v>
      </c>
      <c r="D16" s="11"/>
      <c r="E16" s="15">
        <v>774884793655</v>
      </c>
      <c r="F16" s="11"/>
      <c r="G16" s="15">
        <v>774116682103</v>
      </c>
      <c r="H16" s="11"/>
      <c r="I16" s="24">
        <f t="shared" si="0"/>
        <v>768111552</v>
      </c>
      <c r="J16" s="11"/>
      <c r="K16" s="15">
        <v>43380091</v>
      </c>
      <c r="L16" s="11"/>
      <c r="M16" s="15">
        <v>774884793655</v>
      </c>
      <c r="N16" s="11"/>
      <c r="O16" s="15">
        <v>773758990726</v>
      </c>
      <c r="P16" s="11"/>
      <c r="Q16" s="24">
        <f t="shared" si="1"/>
        <v>1125802929</v>
      </c>
      <c r="R16"/>
      <c r="S16" s="24"/>
      <c r="T16" s="24"/>
      <c r="U16" s="24"/>
      <c r="V16" s="22"/>
      <c r="W16" s="21"/>
      <c r="X16" s="21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</row>
    <row r="17" spans="1:61" ht="24.75" customHeight="1">
      <c r="A17" s="14" t="s">
        <v>94</v>
      </c>
      <c r="B17" s="11"/>
      <c r="C17" s="15">
        <v>188715462</v>
      </c>
      <c r="D17" s="11"/>
      <c r="E17" s="15">
        <v>218366420292</v>
      </c>
      <c r="F17" s="11"/>
      <c r="G17" s="15">
        <v>240740273660</v>
      </c>
      <c r="H17" s="11"/>
      <c r="I17" s="24">
        <f t="shared" ref="I17:I18" si="2">E17-G17</f>
        <v>-22373853368</v>
      </c>
      <c r="J17" s="11"/>
      <c r="K17" s="15">
        <v>188715462</v>
      </c>
      <c r="L17" s="11"/>
      <c r="M17" s="15">
        <v>218366420292</v>
      </c>
      <c r="N17" s="11"/>
      <c r="O17" s="15">
        <v>235694512499</v>
      </c>
      <c r="P17" s="11"/>
      <c r="Q17" s="24">
        <f t="shared" si="1"/>
        <v>-17328092207</v>
      </c>
      <c r="S17" s="24"/>
      <c r="T17" s="24"/>
      <c r="U17" s="24"/>
      <c r="V17" s="22"/>
      <c r="W17" s="21"/>
      <c r="X17" s="21"/>
    </row>
    <row r="18" spans="1:61" ht="24.75" customHeight="1">
      <c r="A18" s="14" t="s">
        <v>95</v>
      </c>
      <c r="B18" s="11"/>
      <c r="C18" s="15">
        <v>7058578</v>
      </c>
      <c r="D18" s="11"/>
      <c r="E18" s="15">
        <v>68020446692</v>
      </c>
      <c r="F18" s="11"/>
      <c r="G18" s="15">
        <v>72459764631</v>
      </c>
      <c r="H18" s="11"/>
      <c r="I18" s="24">
        <f t="shared" si="2"/>
        <v>-4439317939</v>
      </c>
      <c r="J18" s="11"/>
      <c r="K18" s="15">
        <v>7058578</v>
      </c>
      <c r="L18" s="11"/>
      <c r="M18" s="15">
        <v>68020446692</v>
      </c>
      <c r="N18" s="11"/>
      <c r="O18" s="15">
        <v>71874434941</v>
      </c>
      <c r="P18" s="11"/>
      <c r="Q18" s="24">
        <f t="shared" si="1"/>
        <v>-3853988249</v>
      </c>
      <c r="S18" s="24"/>
      <c r="T18" s="24"/>
      <c r="U18" s="24"/>
      <c r="V18" s="22"/>
      <c r="W18" s="21"/>
      <c r="X18" s="21"/>
    </row>
    <row r="19" spans="1:61" s="31" customFormat="1" ht="24.75" customHeight="1">
      <c r="A19" s="14" t="s">
        <v>87</v>
      </c>
      <c r="B19" s="11"/>
      <c r="C19" s="15">
        <v>362184292</v>
      </c>
      <c r="D19" s="11"/>
      <c r="E19" s="15">
        <v>578330633037</v>
      </c>
      <c r="F19" s="11"/>
      <c r="G19" s="15">
        <v>550825546609</v>
      </c>
      <c r="H19" s="11"/>
      <c r="I19" s="24">
        <f t="shared" ref="I19" si="3">E19-G19</f>
        <v>27505086428</v>
      </c>
      <c r="J19" s="11"/>
      <c r="K19" s="15">
        <v>362184292</v>
      </c>
      <c r="L19" s="11"/>
      <c r="M19" s="15">
        <v>578330633037</v>
      </c>
      <c r="N19" s="11"/>
      <c r="O19" s="15">
        <v>637806522372</v>
      </c>
      <c r="P19" s="11"/>
      <c r="Q19" s="24">
        <f t="shared" ref="Q19" si="4">M19-O19</f>
        <v>-59475889335</v>
      </c>
      <c r="R19"/>
      <c r="S19" s="24"/>
      <c r="T19" s="24"/>
      <c r="U19" s="24"/>
      <c r="V19" s="22"/>
      <c r="W19" s="21"/>
      <c r="X19" s="21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</row>
    <row r="20" spans="1:61" ht="24.75" customHeight="1" thickBot="1">
      <c r="A20" s="9" t="s">
        <v>14</v>
      </c>
      <c r="B20" s="11"/>
      <c r="C20" s="17">
        <f>SUM(C8:C19)</f>
        <v>965884552</v>
      </c>
      <c r="D20" s="11"/>
      <c r="E20" s="17">
        <f>SUM(E8:E19)</f>
        <v>3084108569513</v>
      </c>
      <c r="F20" s="11"/>
      <c r="G20" s="17">
        <f>SUM(G8:G19)</f>
        <v>3146324499753</v>
      </c>
      <c r="H20" s="11"/>
      <c r="I20" s="25">
        <f>SUM(I8:I19)</f>
        <v>-62215930240</v>
      </c>
      <c r="J20" s="11"/>
      <c r="K20" s="17">
        <f>SUM(K8:K19)</f>
        <v>965884552</v>
      </c>
      <c r="L20" s="11"/>
      <c r="M20" s="17">
        <f>SUM(M8:M19)</f>
        <v>3084108569513</v>
      </c>
      <c r="N20" s="11"/>
      <c r="O20" s="17">
        <f>SUM(O8:O19)</f>
        <v>3167557007910</v>
      </c>
      <c r="P20" s="11"/>
      <c r="Q20" s="25">
        <f>SUM(Q8:Q19)</f>
        <v>-83448438397</v>
      </c>
      <c r="S20" s="24"/>
      <c r="T20" s="21"/>
      <c r="U20" s="24"/>
      <c r="V20" s="22"/>
      <c r="W20" s="21"/>
      <c r="X20" s="21"/>
    </row>
    <row r="21" spans="1:61" ht="13.5" thickTop="1">
      <c r="S21" s="21"/>
    </row>
    <row r="22" spans="1:61">
      <c r="G22" s="21"/>
      <c r="I22" s="21"/>
      <c r="Q22" s="21"/>
      <c r="S22" s="21"/>
    </row>
    <row r="23" spans="1:61">
      <c r="G23" s="21"/>
      <c r="I23" s="22"/>
      <c r="Q23" s="21"/>
    </row>
    <row r="24" spans="1:61">
      <c r="G24" s="21"/>
      <c r="I24" s="22"/>
      <c r="Q24" s="22"/>
    </row>
    <row r="25" spans="1:61">
      <c r="G25" s="21"/>
      <c r="I25" s="22"/>
      <c r="Q25" s="22"/>
    </row>
    <row r="26" spans="1:61">
      <c r="E26" s="21"/>
      <c r="I26" s="22"/>
    </row>
    <row r="27" spans="1:61">
      <c r="G27" s="21"/>
      <c r="I27" s="22"/>
    </row>
    <row r="28" spans="1:61">
      <c r="G28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2C489-FC9C-4AC5-BBBF-B3B7EB600655}">
  <sheetPr>
    <tabColor theme="6" tint="0.79998168889431442"/>
  </sheetPr>
  <dimension ref="A1:S19"/>
  <sheetViews>
    <sheetView rightToLeft="1" view="pageBreakPreview" zoomScaleNormal="100" zoomScaleSheetLayoutView="100" workbookViewId="0">
      <selection activeCell="C14" sqref="C14"/>
    </sheetView>
  </sheetViews>
  <sheetFormatPr defaultRowHeight="12.75"/>
  <cols>
    <col min="1" max="1" width="24.28515625" bestFit="1" customWidth="1"/>
    <col min="2" max="2" width="1" customWidth="1"/>
    <col min="3" max="3" width="11" bestFit="1" customWidth="1"/>
    <col min="4" max="4" width="1.140625" customWidth="1"/>
    <col min="5" max="5" width="13.5703125" bestFit="1" customWidth="1"/>
    <col min="6" max="6" width="1" customWidth="1"/>
    <col min="8" max="8" width="1.28515625" customWidth="1"/>
    <col min="9" max="9" width="14.85546875" bestFit="1" customWidth="1"/>
    <col min="10" max="10" width="1.140625" customWidth="1"/>
    <col min="11" max="11" width="15" bestFit="1" customWidth="1"/>
    <col min="12" max="12" width="1.140625" customWidth="1"/>
    <col min="13" max="13" width="14.85546875" bestFit="1" customWidth="1"/>
    <col min="14" max="14" width="1.28515625" customWidth="1"/>
    <col min="15" max="15" width="15" bestFit="1" customWidth="1"/>
    <col min="16" max="16" width="1.28515625" customWidth="1"/>
    <col min="17" max="17" width="15" bestFit="1" customWidth="1"/>
    <col min="18" max="18" width="0.7109375" customWidth="1"/>
    <col min="19" max="19" width="15" bestFit="1" customWidth="1"/>
  </cols>
  <sheetData>
    <row r="1" spans="1:19" ht="25.5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25.5">
      <c r="A2" s="105" t="s">
        <v>25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5.5">
      <c r="A3" s="105" t="s">
        <v>97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24">
      <c r="A5" s="106" t="s">
        <v>104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</row>
    <row r="6" spans="1:19" ht="24" customHeight="1">
      <c r="A6" s="107" t="s">
        <v>105</v>
      </c>
      <c r="B6" s="81"/>
      <c r="C6" s="107" t="s">
        <v>106</v>
      </c>
      <c r="D6" s="107"/>
      <c r="E6" s="107"/>
      <c r="F6" s="107"/>
      <c r="G6" s="107"/>
      <c r="H6" s="81"/>
      <c r="I6" s="107" t="s">
        <v>99</v>
      </c>
      <c r="J6" s="107"/>
      <c r="K6" s="107"/>
      <c r="L6" s="107"/>
      <c r="M6" s="107"/>
      <c r="N6" s="81"/>
      <c r="O6" s="107" t="s">
        <v>101</v>
      </c>
      <c r="P6" s="107"/>
      <c r="Q6" s="107"/>
      <c r="R6" s="107"/>
      <c r="S6" s="107"/>
    </row>
    <row r="7" spans="1:19" ht="63">
      <c r="A7" s="107"/>
      <c r="B7" s="81"/>
      <c r="C7" s="79" t="s">
        <v>107</v>
      </c>
      <c r="D7" s="82"/>
      <c r="E7" s="79" t="s">
        <v>108</v>
      </c>
      <c r="F7" s="82"/>
      <c r="G7" s="79" t="s">
        <v>109</v>
      </c>
      <c r="H7" s="81"/>
      <c r="I7" s="79" t="s">
        <v>110</v>
      </c>
      <c r="J7" s="82"/>
      <c r="K7" s="79" t="s">
        <v>44</v>
      </c>
      <c r="L7" s="82"/>
      <c r="M7" s="79" t="s">
        <v>111</v>
      </c>
      <c r="N7" s="81"/>
      <c r="O7" s="79" t="s">
        <v>110</v>
      </c>
      <c r="P7" s="82"/>
      <c r="Q7" s="79" t="s">
        <v>44</v>
      </c>
      <c r="R7" s="82"/>
      <c r="S7" s="79" t="s">
        <v>111</v>
      </c>
    </row>
    <row r="8" spans="1:19" ht="27" customHeight="1">
      <c r="A8" s="83" t="s">
        <v>94</v>
      </c>
      <c r="B8" s="81"/>
      <c r="C8" s="83" t="s">
        <v>112</v>
      </c>
      <c r="D8" s="81"/>
      <c r="E8" s="84">
        <v>164715462</v>
      </c>
      <c r="F8" s="81"/>
      <c r="G8" s="84">
        <v>4</v>
      </c>
      <c r="H8" s="81"/>
      <c r="I8" s="84">
        <v>658861848</v>
      </c>
      <c r="J8" s="81"/>
      <c r="K8" s="88">
        <v>-92349305</v>
      </c>
      <c r="L8" s="81"/>
      <c r="M8" s="84">
        <f>I8+K8</f>
        <v>566512543</v>
      </c>
      <c r="N8" s="81"/>
      <c r="O8" s="84">
        <v>658861848</v>
      </c>
      <c r="P8" s="81"/>
      <c r="Q8" s="88">
        <v>-92349305</v>
      </c>
      <c r="R8" s="81"/>
      <c r="S8" s="84">
        <f>O8+Q8</f>
        <v>566512543</v>
      </c>
    </row>
    <row r="9" spans="1:19" ht="22.5" customHeight="1" thickBot="1">
      <c r="A9" s="80" t="s">
        <v>14</v>
      </c>
      <c r="B9" s="81"/>
      <c r="C9" s="85"/>
      <c r="D9" s="81"/>
      <c r="E9" s="85"/>
      <c r="F9" s="81"/>
      <c r="G9" s="85"/>
      <c r="H9" s="81"/>
      <c r="I9" s="86">
        <f>SUM(I8)</f>
        <v>658861848</v>
      </c>
      <c r="J9" s="81"/>
      <c r="K9" s="89">
        <f>SUM(K8)</f>
        <v>-92349305</v>
      </c>
      <c r="L9" s="81"/>
      <c r="M9" s="86">
        <f>SUM(M8)</f>
        <v>566512543</v>
      </c>
      <c r="N9" s="81"/>
      <c r="O9" s="86">
        <f>SUM(O8)</f>
        <v>658861848</v>
      </c>
      <c r="P9" s="81"/>
      <c r="Q9" s="89">
        <f>SUM(Q8)</f>
        <v>-92349305</v>
      </c>
      <c r="R9" s="81"/>
      <c r="S9" s="86">
        <f>SUM(S8)</f>
        <v>566512543</v>
      </c>
    </row>
    <row r="10" spans="1:19" ht="13.5" thickTop="1"/>
    <row r="11" spans="1:19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87"/>
    </row>
    <row r="12" spans="1:19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87"/>
      <c r="L12" s="78"/>
      <c r="M12" s="87"/>
      <c r="N12" s="78"/>
      <c r="O12" s="78"/>
      <c r="P12" s="78"/>
      <c r="Q12" s="78"/>
      <c r="R12" s="78"/>
      <c r="S12" s="78"/>
    </row>
    <row r="13" spans="1:19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87"/>
      <c r="N13" s="78"/>
      <c r="O13" s="78"/>
      <c r="P13" s="78"/>
      <c r="Q13" s="78"/>
      <c r="R13" s="78"/>
      <c r="S13" s="78"/>
    </row>
    <row r="14" spans="1:19">
      <c r="A14" s="78"/>
      <c r="B14" s="78"/>
      <c r="C14" s="78"/>
      <c r="D14" s="78"/>
      <c r="E14" s="78"/>
      <c r="F14" s="78"/>
      <c r="G14" s="78"/>
      <c r="H14" s="78"/>
      <c r="I14" s="78"/>
      <c r="J14" s="78"/>
      <c r="K14" s="87"/>
      <c r="L14" s="78"/>
      <c r="M14" s="78"/>
      <c r="N14" s="78"/>
      <c r="O14" s="78"/>
      <c r="P14" s="78"/>
      <c r="Q14" s="78"/>
      <c r="R14" s="78"/>
      <c r="S14" s="78"/>
    </row>
    <row r="15" spans="1:19">
      <c r="A15" s="78"/>
      <c r="B15" s="78"/>
      <c r="C15" s="78"/>
      <c r="D15" s="78"/>
      <c r="E15" s="78"/>
      <c r="F15" s="78"/>
      <c r="G15" s="78"/>
      <c r="H15" s="78"/>
      <c r="I15" s="78"/>
      <c r="J15" s="78"/>
      <c r="K15" s="87"/>
      <c r="L15" s="78"/>
      <c r="M15" s="78"/>
      <c r="N15" s="78"/>
      <c r="O15" s="78"/>
      <c r="P15" s="78"/>
      <c r="Q15" s="78"/>
      <c r="R15" s="78"/>
      <c r="S15" s="78"/>
    </row>
    <row r="16" spans="1:19">
      <c r="K16" s="21"/>
    </row>
    <row r="17" spans="11:15">
      <c r="K17" s="21"/>
      <c r="O17" s="21"/>
    </row>
    <row r="19" spans="11:15">
      <c r="O19" s="21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7" right="0.7" top="0.75" bottom="0.75" header="0.3" footer="0.3"/>
  <pageSetup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79998168889431442"/>
    <pageSetUpPr fitToPage="1"/>
  </sheetPr>
  <dimension ref="A1:AE26"/>
  <sheetViews>
    <sheetView rightToLeft="1" view="pageBreakPreview" zoomScaleNormal="100" zoomScaleSheetLayoutView="100" workbookViewId="0">
      <selection activeCell="C17" sqref="C17"/>
    </sheetView>
  </sheetViews>
  <sheetFormatPr defaultRowHeight="12.75"/>
  <cols>
    <col min="1" max="2" width="2.5703125" customWidth="1"/>
    <col min="3" max="3" width="23.42578125" customWidth="1"/>
    <col min="4" max="4" width="1.28515625" customWidth="1"/>
    <col min="5" max="5" width="12.140625" bestFit="1" customWidth="1"/>
    <col min="6" max="6" width="1.28515625" customWidth="1"/>
    <col min="7" max="7" width="18" bestFit="1" customWidth="1"/>
    <col min="8" max="8" width="1.28515625" customWidth="1"/>
    <col min="9" max="9" width="17.85546875" bestFit="1" customWidth="1"/>
    <col min="10" max="10" width="1.28515625" customWidth="1"/>
    <col min="11" max="11" width="12.28515625" bestFit="1" customWidth="1"/>
    <col min="12" max="12" width="1.28515625" customWidth="1"/>
    <col min="13" max="13" width="16.5703125" bestFit="1" customWidth="1"/>
    <col min="14" max="14" width="1.28515625" customWidth="1"/>
    <col min="15" max="15" width="14.28515625" customWidth="1"/>
    <col min="16" max="16" width="1.28515625" customWidth="1"/>
    <col min="17" max="17" width="15.85546875" bestFit="1" customWidth="1"/>
    <col min="18" max="18" width="1.28515625" customWidth="1"/>
    <col min="19" max="19" width="15.5703125" customWidth="1"/>
    <col min="20" max="20" width="1.28515625" customWidth="1"/>
    <col min="21" max="21" width="11.28515625" customWidth="1"/>
    <col min="22" max="22" width="1.28515625" customWidth="1"/>
    <col min="23" max="23" width="17.85546875" bestFit="1" customWidth="1"/>
    <col min="24" max="24" width="1.28515625" customWidth="1"/>
    <col min="25" max="25" width="17.85546875" bestFit="1" customWidth="1"/>
    <col min="26" max="26" width="1.28515625" customWidth="1"/>
    <col min="27" max="27" width="18.5703125" bestFit="1" customWidth="1"/>
    <col min="28" max="28" width="0.28515625" customWidth="1"/>
    <col min="29" max="29" width="11.5703125" bestFit="1" customWidth="1"/>
    <col min="31" max="31" width="12.7109375" bestFit="1" customWidth="1"/>
  </cols>
  <sheetData>
    <row r="1" spans="1:31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</row>
    <row r="2" spans="1:31" ht="21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</row>
    <row r="3" spans="1:31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</row>
    <row r="4" spans="1:31" ht="28.5" customHeight="1">
      <c r="A4" s="92" t="s">
        <v>51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</row>
    <row r="5" spans="1:31" ht="27" customHeight="1">
      <c r="A5" s="92" t="s">
        <v>73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</row>
    <row r="6" spans="1:31" ht="24.6" customHeight="1">
      <c r="A6" s="7"/>
      <c r="B6" s="7"/>
      <c r="C6" s="7"/>
      <c r="D6" s="7"/>
      <c r="E6" s="94" t="s">
        <v>92</v>
      </c>
      <c r="F6" s="94"/>
      <c r="G6" s="94"/>
      <c r="H6" s="94"/>
      <c r="I6" s="94"/>
      <c r="J6" s="7"/>
      <c r="K6" s="94" t="s">
        <v>2</v>
      </c>
      <c r="L6" s="94"/>
      <c r="M6" s="94"/>
      <c r="N6" s="94"/>
      <c r="O6" s="94"/>
      <c r="P6" s="94"/>
      <c r="Q6" s="94"/>
      <c r="R6" s="7"/>
      <c r="S6" s="94" t="s">
        <v>98</v>
      </c>
      <c r="T6" s="94"/>
      <c r="U6" s="94"/>
      <c r="V6" s="94"/>
      <c r="W6" s="94"/>
      <c r="X6" s="94"/>
      <c r="Y6" s="94"/>
      <c r="Z6" s="94"/>
      <c r="AA6" s="94"/>
    </row>
    <row r="7" spans="1:31" ht="24.75" customHeight="1">
      <c r="A7" s="7"/>
      <c r="B7" s="7"/>
      <c r="C7" s="7"/>
      <c r="D7" s="7"/>
      <c r="E7" s="97" t="s">
        <v>6</v>
      </c>
      <c r="F7" s="8"/>
      <c r="G7" s="97" t="s">
        <v>7</v>
      </c>
      <c r="H7" s="8"/>
      <c r="I7" s="97" t="s">
        <v>8</v>
      </c>
      <c r="J7" s="7"/>
      <c r="K7" s="102" t="s">
        <v>3</v>
      </c>
      <c r="L7" s="102"/>
      <c r="M7" s="102"/>
      <c r="N7" s="8"/>
      <c r="O7" s="102" t="s">
        <v>4</v>
      </c>
      <c r="P7" s="102"/>
      <c r="Q7" s="102"/>
      <c r="R7" s="7"/>
      <c r="S7" s="97" t="s">
        <v>6</v>
      </c>
      <c r="T7" s="8"/>
      <c r="U7" s="100" t="s">
        <v>10</v>
      </c>
      <c r="V7" s="8"/>
      <c r="W7" s="97" t="s">
        <v>7</v>
      </c>
      <c r="X7" s="8"/>
      <c r="Y7" s="97" t="s">
        <v>8</v>
      </c>
      <c r="Z7" s="8"/>
      <c r="AA7" s="100" t="s">
        <v>11</v>
      </c>
    </row>
    <row r="8" spans="1:31" ht="24.75" customHeight="1">
      <c r="A8" s="94" t="s">
        <v>5</v>
      </c>
      <c r="B8" s="94"/>
      <c r="C8" s="94"/>
      <c r="D8" s="7"/>
      <c r="E8" s="98"/>
      <c r="F8" s="7"/>
      <c r="G8" s="98"/>
      <c r="H8" s="7"/>
      <c r="I8" s="98"/>
      <c r="J8" s="7"/>
      <c r="K8" s="3" t="s">
        <v>6</v>
      </c>
      <c r="L8" s="8"/>
      <c r="M8" s="3" t="s">
        <v>7</v>
      </c>
      <c r="N8" s="7"/>
      <c r="O8" s="3" t="s">
        <v>6</v>
      </c>
      <c r="P8" s="8"/>
      <c r="Q8" s="3" t="s">
        <v>9</v>
      </c>
      <c r="R8" s="7"/>
      <c r="S8" s="98"/>
      <c r="T8" s="7"/>
      <c r="U8" s="101"/>
      <c r="V8" s="7"/>
      <c r="W8" s="98"/>
      <c r="X8" s="7"/>
      <c r="Y8" s="98"/>
      <c r="Z8" s="7"/>
      <c r="AA8" s="101"/>
    </row>
    <row r="9" spans="1:31" ht="24.75" customHeight="1">
      <c r="A9" s="95" t="s">
        <v>12</v>
      </c>
      <c r="B9" s="95"/>
      <c r="C9" s="95"/>
      <c r="D9" s="7"/>
      <c r="E9" s="52">
        <v>82099385</v>
      </c>
      <c r="F9" s="7"/>
      <c r="G9" s="52">
        <v>326565586198</v>
      </c>
      <c r="H9" s="7"/>
      <c r="I9" s="52">
        <v>415189203694.51099</v>
      </c>
      <c r="J9" s="7"/>
      <c r="K9" s="52">
        <v>25544024</v>
      </c>
      <c r="L9" s="7"/>
      <c r="M9" s="52">
        <v>127225272868</v>
      </c>
      <c r="N9" s="7"/>
      <c r="O9" s="55">
        <v>0</v>
      </c>
      <c r="P9" s="7"/>
      <c r="Q9" s="52">
        <v>0</v>
      </c>
      <c r="R9" s="7"/>
      <c r="S9" s="52">
        <v>107643409</v>
      </c>
      <c r="T9" s="7"/>
      <c r="U9" s="52">
        <v>4671</v>
      </c>
      <c r="V9" s="7"/>
      <c r="W9" s="52">
        <v>453790859066</v>
      </c>
      <c r="X9" s="7"/>
      <c r="Y9" s="52">
        <v>502420233642.78601</v>
      </c>
      <c r="Z9" s="7"/>
      <c r="AA9" s="56">
        <v>15.33</v>
      </c>
      <c r="AC9" s="20"/>
      <c r="AD9" s="10"/>
      <c r="AE9" s="21"/>
    </row>
    <row r="10" spans="1:31" ht="24.75" customHeight="1">
      <c r="A10" s="96" t="s">
        <v>13</v>
      </c>
      <c r="B10" s="96"/>
      <c r="C10" s="96"/>
      <c r="D10" s="7"/>
      <c r="E10" s="53">
        <v>211910151</v>
      </c>
      <c r="F10" s="7"/>
      <c r="G10" s="53">
        <v>587869660508</v>
      </c>
      <c r="H10" s="7"/>
      <c r="I10" s="53">
        <v>555206138325.89905</v>
      </c>
      <c r="J10" s="7"/>
      <c r="K10" s="53">
        <v>26617477</v>
      </c>
      <c r="L10" s="7"/>
      <c r="M10" s="53">
        <v>66423397513</v>
      </c>
      <c r="N10" s="7"/>
      <c r="O10" s="55">
        <v>-1800000</v>
      </c>
      <c r="P10" s="7"/>
      <c r="Q10" s="55">
        <v>4588310266</v>
      </c>
      <c r="R10" s="7"/>
      <c r="S10" s="53">
        <v>236727628</v>
      </c>
      <c r="T10" s="7"/>
      <c r="U10" s="53">
        <v>2598</v>
      </c>
      <c r="V10" s="7"/>
      <c r="W10" s="53">
        <v>649339638457</v>
      </c>
      <c r="X10" s="7"/>
      <c r="Y10" s="53">
        <v>614550963577.06702</v>
      </c>
      <c r="Z10" s="7"/>
      <c r="AA10" s="57">
        <v>18.75</v>
      </c>
      <c r="AC10" s="20"/>
      <c r="AD10" s="10"/>
      <c r="AE10" s="21"/>
    </row>
    <row r="11" spans="1:31" ht="24.75" customHeight="1">
      <c r="A11" s="99" t="s">
        <v>87</v>
      </c>
      <c r="B11" s="99"/>
      <c r="C11" s="99"/>
      <c r="D11" s="7"/>
      <c r="E11" s="53">
        <v>362184292</v>
      </c>
      <c r="F11" s="7"/>
      <c r="G11" s="53">
        <v>637806522372</v>
      </c>
      <c r="H11" s="7"/>
      <c r="I11" s="53">
        <v>550825546609.75806</v>
      </c>
      <c r="J11" s="7"/>
      <c r="K11" s="53">
        <v>0</v>
      </c>
      <c r="L11" s="7"/>
      <c r="M11" s="53">
        <v>0</v>
      </c>
      <c r="N11" s="7"/>
      <c r="O11" s="55">
        <v>0</v>
      </c>
      <c r="P11" s="7"/>
      <c r="Q11" s="55">
        <v>0</v>
      </c>
      <c r="R11" s="7"/>
      <c r="S11" s="53">
        <v>362184292</v>
      </c>
      <c r="T11" s="7"/>
      <c r="U11" s="53">
        <v>1598</v>
      </c>
      <c r="V11" s="7"/>
      <c r="W11" s="53">
        <v>637806522372</v>
      </c>
      <c r="X11" s="7"/>
      <c r="Y11" s="53">
        <v>578330633037.052</v>
      </c>
      <c r="Z11" s="7"/>
      <c r="AA11" s="57">
        <v>17.64</v>
      </c>
      <c r="AC11" s="20"/>
      <c r="AD11" s="10"/>
      <c r="AE11" s="21"/>
    </row>
    <row r="12" spans="1:31" ht="24.75" customHeight="1">
      <c r="A12" s="99" t="s">
        <v>94</v>
      </c>
      <c r="B12" s="99"/>
      <c r="C12" s="99"/>
      <c r="D12" s="7"/>
      <c r="E12" s="53">
        <v>140119242</v>
      </c>
      <c r="F12" s="7"/>
      <c r="G12" s="53">
        <v>177250841130</v>
      </c>
      <c r="H12" s="7"/>
      <c r="I12" s="53">
        <v>182296602291.65601</v>
      </c>
      <c r="J12" s="7"/>
      <c r="K12" s="53">
        <v>113596220</v>
      </c>
      <c r="L12" s="7"/>
      <c r="M12" s="53">
        <v>140408256244</v>
      </c>
      <c r="N12" s="7"/>
      <c r="O12" s="55">
        <v>-65000000</v>
      </c>
      <c r="P12" s="7"/>
      <c r="Q12" s="55">
        <v>80715110387</v>
      </c>
      <c r="R12" s="7"/>
      <c r="S12" s="53">
        <v>188715462</v>
      </c>
      <c r="T12" s="7"/>
      <c r="U12" s="53">
        <v>1158</v>
      </c>
      <c r="V12" s="7"/>
      <c r="W12" s="53">
        <v>235694512499</v>
      </c>
      <c r="X12" s="7"/>
      <c r="Y12" s="53">
        <v>218366420292.203</v>
      </c>
      <c r="Z12" s="7"/>
      <c r="AA12" s="57">
        <v>6.66</v>
      </c>
      <c r="AC12" s="20"/>
      <c r="AD12" s="10"/>
      <c r="AE12" s="21"/>
    </row>
    <row r="13" spans="1:31" ht="24.75" customHeight="1" thickBot="1">
      <c r="A13" s="93" t="s">
        <v>14</v>
      </c>
      <c r="B13" s="93"/>
      <c r="C13" s="93"/>
      <c r="D13" s="9"/>
      <c r="E13" s="54">
        <f>SUM(E9:E12)</f>
        <v>796313070</v>
      </c>
      <c r="F13" s="7"/>
      <c r="G13" s="54">
        <f>SUM(G9:G12)</f>
        <v>1729492610208</v>
      </c>
      <c r="H13" s="7"/>
      <c r="I13" s="54">
        <f>SUM(I9:I12)</f>
        <v>1703517490921.824</v>
      </c>
      <c r="J13" s="7"/>
      <c r="K13" s="54">
        <f>SUM(K9:K12)</f>
        <v>165757721</v>
      </c>
      <c r="L13" s="7"/>
      <c r="M13" s="54">
        <f>SUM(M9:M12)</f>
        <v>334056926625</v>
      </c>
      <c r="N13" s="7"/>
      <c r="O13" s="58">
        <f>SUM(O9:O12)</f>
        <v>-66800000</v>
      </c>
      <c r="P13" s="7"/>
      <c r="Q13" s="58">
        <f>SUM(Q9:Q12)</f>
        <v>85303420653</v>
      </c>
      <c r="R13" s="7"/>
      <c r="S13" s="54">
        <f>SUM(S9:S12)</f>
        <v>895270791</v>
      </c>
      <c r="T13" s="7"/>
      <c r="U13" s="53"/>
      <c r="V13" s="7"/>
      <c r="W13" s="54">
        <f>SUM(W9:W12)</f>
        <v>1976631532394</v>
      </c>
      <c r="X13" s="7"/>
      <c r="Y13" s="54">
        <f>SUM(Y9:Y12)</f>
        <v>1913668250549.1079</v>
      </c>
      <c r="Z13" s="7"/>
      <c r="AA13" s="59">
        <f>SUM(AA9:AA12)</f>
        <v>58.379999999999995</v>
      </c>
      <c r="AC13" s="20"/>
      <c r="AD13" s="10"/>
      <c r="AE13" s="21"/>
    </row>
    <row r="14" spans="1:31" ht="13.5" thickTop="1">
      <c r="AE14" s="21"/>
    </row>
    <row r="15" spans="1:31">
      <c r="AA15" s="10"/>
    </row>
    <row r="16" spans="1:31">
      <c r="M16" s="21"/>
      <c r="Y16" s="21"/>
      <c r="AA16" s="10"/>
    </row>
    <row r="17" spans="9:27">
      <c r="K17" s="21"/>
      <c r="M17" s="21"/>
      <c r="Y17" s="21"/>
    </row>
    <row r="18" spans="9:27">
      <c r="K18" s="21"/>
      <c r="M18" s="21"/>
      <c r="W18" s="21"/>
      <c r="Y18" s="21"/>
    </row>
    <row r="19" spans="9:27">
      <c r="I19" s="21"/>
      <c r="K19" s="21"/>
      <c r="M19" s="21"/>
      <c r="Y19" s="21"/>
    </row>
    <row r="20" spans="9:27" ht="14.25">
      <c r="I20" s="21"/>
      <c r="M20" s="21"/>
      <c r="Y20" s="35"/>
      <c r="AA20" s="51"/>
    </row>
    <row r="21" spans="9:27">
      <c r="K21" s="21"/>
      <c r="S21" s="21"/>
    </row>
    <row r="22" spans="9:27">
      <c r="K22" s="21"/>
      <c r="M22" s="46"/>
      <c r="O22" s="46"/>
      <c r="S22" s="21"/>
      <c r="W22" s="21"/>
    </row>
    <row r="23" spans="9:27">
      <c r="M23" s="46"/>
      <c r="O23" s="21"/>
      <c r="S23" s="21"/>
      <c r="W23" s="21"/>
    </row>
    <row r="24" spans="9:27">
      <c r="M24" s="21"/>
      <c r="O24" s="21"/>
      <c r="S24" s="21"/>
    </row>
    <row r="25" spans="9:27">
      <c r="M25" s="46"/>
      <c r="W25" s="21"/>
    </row>
    <row r="26" spans="9:27">
      <c r="M26" s="21"/>
      <c r="W26" s="10"/>
    </row>
  </sheetData>
  <mergeCells count="24">
    <mergeCell ref="AA7:AA8"/>
    <mergeCell ref="K6:Q6"/>
    <mergeCell ref="S6:AA6"/>
    <mergeCell ref="K7:M7"/>
    <mergeCell ref="O7:Q7"/>
    <mergeCell ref="S7:S8"/>
    <mergeCell ref="U7:U8"/>
    <mergeCell ref="W7:W8"/>
    <mergeCell ref="Y7:Y8"/>
    <mergeCell ref="A13:C13"/>
    <mergeCell ref="A8:C8"/>
    <mergeCell ref="A9:C9"/>
    <mergeCell ref="A10:C10"/>
    <mergeCell ref="E6:I6"/>
    <mergeCell ref="E7:E8"/>
    <mergeCell ref="G7:G8"/>
    <mergeCell ref="I7:I8"/>
    <mergeCell ref="A11:C11"/>
    <mergeCell ref="A12:C12"/>
    <mergeCell ref="A1:AA1"/>
    <mergeCell ref="A2:AA2"/>
    <mergeCell ref="A3:AA3"/>
    <mergeCell ref="A4:AA4"/>
    <mergeCell ref="A5:AA5"/>
  </mergeCells>
  <pageMargins left="0.39" right="0.39" top="0.39" bottom="0.39" header="0" footer="0"/>
  <pageSetup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79998168889431442"/>
    <pageSetUpPr fitToPage="1"/>
  </sheetPr>
  <dimension ref="A1:AD39"/>
  <sheetViews>
    <sheetView rightToLeft="1" view="pageBreakPreview" zoomScaleNormal="100" zoomScaleSheetLayoutView="100" workbookViewId="0">
      <selection activeCell="X23" sqref="X23"/>
    </sheetView>
  </sheetViews>
  <sheetFormatPr defaultRowHeight="12.75"/>
  <cols>
    <col min="1" max="1" width="14.85546875" customWidth="1"/>
    <col min="2" max="2" width="15.28515625" customWidth="1"/>
    <col min="3" max="3" width="1.28515625" customWidth="1"/>
    <col min="4" max="4" width="11" customWidth="1"/>
    <col min="5" max="5" width="1.28515625" customWidth="1"/>
    <col min="6" max="6" width="17.85546875" bestFit="1" customWidth="1"/>
    <col min="7" max="7" width="1.28515625" customWidth="1"/>
    <col min="8" max="8" width="17.7109375" bestFit="1" customWidth="1"/>
    <col min="9" max="9" width="1.28515625" customWidth="1"/>
    <col min="10" max="10" width="13.7109375" bestFit="1" customWidth="1"/>
    <col min="11" max="11" width="1.28515625" customWidth="1"/>
    <col min="12" max="12" width="19" bestFit="1" customWidth="1"/>
    <col min="13" max="13" width="1.28515625" customWidth="1"/>
    <col min="14" max="14" width="13.7109375" bestFit="1" customWidth="1"/>
    <col min="15" max="15" width="1.28515625" customWidth="1"/>
    <col min="16" max="16" width="18.85546875" bestFit="1" customWidth="1"/>
    <col min="17" max="17" width="0.85546875" customWidth="1"/>
    <col min="18" max="18" width="11" bestFit="1" customWidth="1"/>
    <col min="19" max="19" width="1.28515625" customWidth="1"/>
    <col min="20" max="20" width="22.28515625" bestFit="1" customWidth="1"/>
    <col min="21" max="21" width="1.28515625" customWidth="1"/>
    <col min="22" max="22" width="22.42578125" bestFit="1" customWidth="1"/>
    <col min="23" max="23" width="1.28515625" customWidth="1"/>
    <col min="24" max="24" width="17.7109375" bestFit="1" customWidth="1"/>
    <col min="25" max="25" width="1.28515625" customWidth="1"/>
    <col min="26" max="26" width="18.28515625" bestFit="1" customWidth="1"/>
    <col min="27" max="27" width="14.85546875" bestFit="1" customWidth="1"/>
    <col min="28" max="28" width="16.28515625" bestFit="1" customWidth="1"/>
    <col min="29" max="29" width="18.5703125" bestFit="1" customWidth="1"/>
  </cols>
  <sheetData>
    <row r="1" spans="1:30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</row>
    <row r="2" spans="1:30" ht="21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</row>
    <row r="3" spans="1:30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</row>
    <row r="4" spans="1:30" ht="14.45" customHeight="1"/>
    <row r="5" spans="1:30" ht="24">
      <c r="A5" s="92" t="s">
        <v>52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1:30" ht="24.75" customHeight="1">
      <c r="A6" s="11"/>
      <c r="B6" s="11"/>
      <c r="C6" s="11"/>
      <c r="D6" s="94" t="s">
        <v>92</v>
      </c>
      <c r="E6" s="94"/>
      <c r="F6" s="94"/>
      <c r="G6" s="94"/>
      <c r="H6" s="94"/>
      <c r="I6" s="11"/>
      <c r="J6" s="94" t="s">
        <v>2</v>
      </c>
      <c r="K6" s="94"/>
      <c r="L6" s="94"/>
      <c r="M6" s="94"/>
      <c r="N6" s="94"/>
      <c r="O6" s="94"/>
      <c r="P6" s="94"/>
      <c r="Q6" s="11"/>
      <c r="R6" s="94" t="s">
        <v>98</v>
      </c>
      <c r="S6" s="94"/>
      <c r="T6" s="94"/>
      <c r="U6" s="94"/>
      <c r="V6" s="94"/>
      <c r="W6" s="94"/>
      <c r="X6" s="94"/>
      <c r="Y6" s="94"/>
      <c r="Z6" s="94"/>
    </row>
    <row r="7" spans="1:30" ht="24.75" customHeight="1">
      <c r="A7" s="11"/>
      <c r="B7" s="11"/>
      <c r="C7" s="11"/>
      <c r="D7" s="97" t="s">
        <v>18</v>
      </c>
      <c r="E7" s="12"/>
      <c r="F7" s="97" t="s">
        <v>7</v>
      </c>
      <c r="G7" s="12"/>
      <c r="H7" s="97" t="s">
        <v>8</v>
      </c>
      <c r="I7" s="11"/>
      <c r="J7" s="102" t="s">
        <v>15</v>
      </c>
      <c r="K7" s="102"/>
      <c r="L7" s="102"/>
      <c r="M7" s="12"/>
      <c r="N7" s="102" t="s">
        <v>16</v>
      </c>
      <c r="O7" s="102"/>
      <c r="P7" s="102"/>
      <c r="Q7" s="11"/>
      <c r="R7" s="97" t="s">
        <v>6</v>
      </c>
      <c r="S7" s="12"/>
      <c r="T7" s="100" t="s">
        <v>19</v>
      </c>
      <c r="U7" s="12"/>
      <c r="V7" s="97" t="s">
        <v>7</v>
      </c>
      <c r="W7" s="12"/>
      <c r="X7" s="97" t="s">
        <v>8</v>
      </c>
      <c r="Y7" s="12"/>
      <c r="Z7" s="100" t="s">
        <v>11</v>
      </c>
    </row>
    <row r="8" spans="1:30" ht="24.75" customHeight="1">
      <c r="A8" s="94" t="s">
        <v>17</v>
      </c>
      <c r="B8" s="94"/>
      <c r="C8" s="11"/>
      <c r="D8" s="98"/>
      <c r="E8" s="2"/>
      <c r="F8" s="98"/>
      <c r="G8" s="11"/>
      <c r="H8" s="98"/>
      <c r="I8" s="11"/>
      <c r="J8" s="3" t="s">
        <v>6</v>
      </c>
      <c r="K8" s="12"/>
      <c r="L8" s="3" t="s">
        <v>7</v>
      </c>
      <c r="M8" s="11"/>
      <c r="N8" s="3" t="s">
        <v>6</v>
      </c>
      <c r="O8" s="12"/>
      <c r="P8" s="3" t="s">
        <v>9</v>
      </c>
      <c r="Q8" s="11"/>
      <c r="R8" s="98"/>
      <c r="S8" s="11"/>
      <c r="T8" s="101"/>
      <c r="U8" s="11"/>
      <c r="V8" s="98"/>
      <c r="W8" s="11"/>
      <c r="X8" s="98"/>
      <c r="Y8" s="11"/>
      <c r="Z8" s="101"/>
    </row>
    <row r="9" spans="1:30" ht="24.75" customHeight="1">
      <c r="A9" s="103" t="s">
        <v>74</v>
      </c>
      <c r="B9" s="103"/>
      <c r="C9" s="11"/>
      <c r="D9" s="60">
        <v>12987929</v>
      </c>
      <c r="E9" s="11"/>
      <c r="F9" s="60">
        <v>225563658577</v>
      </c>
      <c r="G9" s="11"/>
      <c r="H9" s="60">
        <v>225921349955.54999</v>
      </c>
      <c r="I9" s="11"/>
      <c r="J9" s="60">
        <v>904566992</v>
      </c>
      <c r="K9" s="11"/>
      <c r="L9" s="60">
        <v>15991858316399</v>
      </c>
      <c r="M9" s="11"/>
      <c r="N9" s="23">
        <v>-874174830</v>
      </c>
      <c r="O9" s="11"/>
      <c r="P9" s="60">
        <v>15454242323096</v>
      </c>
      <c r="Q9" s="11"/>
      <c r="R9" s="60">
        <v>43380091</v>
      </c>
      <c r="S9" s="11"/>
      <c r="T9" s="60">
        <v>17864</v>
      </c>
      <c r="U9" s="11"/>
      <c r="V9" s="60">
        <v>773758990726</v>
      </c>
      <c r="W9" s="11"/>
      <c r="X9" s="60">
        <v>774884793655.51001</v>
      </c>
      <c r="Y9" s="11"/>
      <c r="Z9" s="61">
        <v>23.64</v>
      </c>
      <c r="AA9" s="47"/>
      <c r="AB9" s="47"/>
      <c r="AC9" s="21"/>
      <c r="AD9" s="21"/>
    </row>
    <row r="10" spans="1:30" ht="24.75" customHeight="1">
      <c r="A10" s="99" t="s">
        <v>81</v>
      </c>
      <c r="B10" s="99"/>
      <c r="C10" s="11"/>
      <c r="D10" s="15">
        <v>7435771</v>
      </c>
      <c r="E10" s="11"/>
      <c r="F10" s="15">
        <v>143737564763</v>
      </c>
      <c r="G10" s="11"/>
      <c r="H10" s="15">
        <v>145666638338.11899</v>
      </c>
      <c r="I10" s="11"/>
      <c r="J10" s="15">
        <v>39950438</v>
      </c>
      <c r="K10" s="11"/>
      <c r="L10" s="15">
        <v>708664384556</v>
      </c>
      <c r="M10" s="11"/>
      <c r="N10" s="24">
        <v>-40311859</v>
      </c>
      <c r="O10" s="11"/>
      <c r="P10" s="15">
        <v>713982299738</v>
      </c>
      <c r="Q10" s="11"/>
      <c r="R10" s="15">
        <v>7074350</v>
      </c>
      <c r="S10" s="11"/>
      <c r="T10" s="15">
        <v>16881</v>
      </c>
      <c r="U10" s="11"/>
      <c r="V10" s="15">
        <v>125308151107</v>
      </c>
      <c r="W10" s="11"/>
      <c r="X10" s="15">
        <v>119367168182.91901</v>
      </c>
      <c r="Y10" s="11"/>
      <c r="Z10" s="62">
        <v>3.64</v>
      </c>
      <c r="AA10" s="47"/>
      <c r="AB10" s="47"/>
      <c r="AC10" s="21"/>
      <c r="AD10" s="21"/>
    </row>
    <row r="11" spans="1:30" ht="24.75" customHeight="1">
      <c r="A11" s="99" t="s">
        <v>76</v>
      </c>
      <c r="B11" s="99"/>
      <c r="C11" s="11"/>
      <c r="D11" s="15">
        <v>1760327</v>
      </c>
      <c r="E11" s="11"/>
      <c r="F11" s="15">
        <v>47743453455</v>
      </c>
      <c r="G11" s="11"/>
      <c r="H11" s="15">
        <v>48849477400.0895</v>
      </c>
      <c r="I11" s="11"/>
      <c r="J11" s="15">
        <v>3427533</v>
      </c>
      <c r="K11" s="11"/>
      <c r="L11" s="15">
        <v>89263783509</v>
      </c>
      <c r="M11" s="11"/>
      <c r="N11" s="24">
        <v>-3459701</v>
      </c>
      <c r="O11" s="11"/>
      <c r="P11" s="15">
        <v>89486415989</v>
      </c>
      <c r="Q11" s="11"/>
      <c r="R11" s="15">
        <v>1728159</v>
      </c>
      <c r="S11" s="11"/>
      <c r="T11" s="15">
        <v>24331</v>
      </c>
      <c r="U11" s="11"/>
      <c r="V11" s="15">
        <v>44774177773</v>
      </c>
      <c r="W11" s="11"/>
      <c r="X11" s="15">
        <v>42028494624.150703</v>
      </c>
      <c r="Y11" s="11"/>
      <c r="Z11" s="62">
        <v>1.28</v>
      </c>
      <c r="AA11" s="47"/>
      <c r="AB11" s="47"/>
      <c r="AC11" s="21"/>
    </row>
    <row r="12" spans="1:30" ht="24.75" customHeight="1">
      <c r="A12" s="99" t="s">
        <v>88</v>
      </c>
      <c r="B12" s="99"/>
      <c r="C12" s="11"/>
      <c r="D12" s="15">
        <v>836217</v>
      </c>
      <c r="E12" s="11"/>
      <c r="F12" s="15">
        <v>23609928856</v>
      </c>
      <c r="G12" s="11"/>
      <c r="H12" s="15">
        <v>23891940890.854099</v>
      </c>
      <c r="I12" s="11"/>
      <c r="J12" s="15">
        <v>0</v>
      </c>
      <c r="K12" s="11"/>
      <c r="L12" s="15">
        <v>0</v>
      </c>
      <c r="M12" s="11"/>
      <c r="N12" s="24">
        <v>-836217</v>
      </c>
      <c r="O12" s="11"/>
      <c r="P12" s="15">
        <v>24166954837</v>
      </c>
      <c r="Q12" s="11"/>
      <c r="R12" s="15">
        <v>0</v>
      </c>
      <c r="S12" s="11"/>
      <c r="T12" s="15">
        <v>0</v>
      </c>
      <c r="U12" s="11"/>
      <c r="V12" s="15">
        <v>0</v>
      </c>
      <c r="W12" s="11"/>
      <c r="X12" s="15">
        <v>0</v>
      </c>
      <c r="Y12" s="11"/>
      <c r="Z12" s="62">
        <v>0</v>
      </c>
      <c r="AA12" s="47"/>
      <c r="AB12" s="47"/>
      <c r="AC12" s="21"/>
    </row>
    <row r="13" spans="1:30" ht="24.75" customHeight="1">
      <c r="A13" s="99" t="s">
        <v>77</v>
      </c>
      <c r="B13" s="99"/>
      <c r="C13" s="11"/>
      <c r="D13" s="15">
        <v>4163204</v>
      </c>
      <c r="E13" s="11"/>
      <c r="F13" s="15">
        <v>57640681791</v>
      </c>
      <c r="G13" s="11"/>
      <c r="H13" s="15">
        <v>57764358268.370598</v>
      </c>
      <c r="I13" s="11"/>
      <c r="J13" s="15">
        <v>29930213</v>
      </c>
      <c r="K13" s="11"/>
      <c r="L13" s="15">
        <v>423339818272</v>
      </c>
      <c r="M13" s="11"/>
      <c r="N13" s="24">
        <v>-31206418</v>
      </c>
      <c r="O13" s="11"/>
      <c r="P13" s="15">
        <v>441475393754</v>
      </c>
      <c r="Q13" s="11"/>
      <c r="R13" s="15">
        <v>2886999</v>
      </c>
      <c r="S13" s="11"/>
      <c r="T13" s="15">
        <v>14243</v>
      </c>
      <c r="U13" s="11"/>
      <c r="V13" s="15">
        <v>41055469848</v>
      </c>
      <c r="W13" s="11"/>
      <c r="X13" s="15">
        <v>41116494191.901703</v>
      </c>
      <c r="Y13" s="11"/>
      <c r="Z13" s="62">
        <v>1.25</v>
      </c>
      <c r="AA13" s="47"/>
      <c r="AB13" s="47"/>
      <c r="AC13" s="21"/>
      <c r="AD13" s="21"/>
    </row>
    <row r="14" spans="1:30" ht="24.75" customHeight="1">
      <c r="A14" s="99" t="s">
        <v>80</v>
      </c>
      <c r="B14" s="99"/>
      <c r="C14" s="11"/>
      <c r="D14" s="15">
        <v>7386839</v>
      </c>
      <c r="E14" s="11"/>
      <c r="F14" s="15">
        <v>114646820151</v>
      </c>
      <c r="G14" s="11"/>
      <c r="H14" s="15">
        <v>119080137319.88</v>
      </c>
      <c r="I14" s="11"/>
      <c r="J14" s="15">
        <v>10039892</v>
      </c>
      <c r="K14" s="11"/>
      <c r="L14" s="15">
        <v>156982598467</v>
      </c>
      <c r="M14" s="11"/>
      <c r="N14" s="24">
        <v>-10859844</v>
      </c>
      <c r="O14" s="11"/>
      <c r="P14" s="15">
        <v>170440689890</v>
      </c>
      <c r="Q14" s="11"/>
      <c r="R14" s="15">
        <v>6566887</v>
      </c>
      <c r="S14" s="11"/>
      <c r="T14" s="15">
        <v>14588</v>
      </c>
      <c r="U14" s="11"/>
      <c r="V14" s="15">
        <v>101012812337</v>
      </c>
      <c r="W14" s="11"/>
      <c r="X14" s="15">
        <v>95753680592.124207</v>
      </c>
      <c r="Y14" s="11"/>
      <c r="Z14" s="62">
        <v>2.92</v>
      </c>
      <c r="AA14" s="47"/>
      <c r="AB14" s="47"/>
      <c r="AC14" s="21"/>
      <c r="AD14" s="21"/>
    </row>
    <row r="15" spans="1:30" ht="24.75" customHeight="1">
      <c r="A15" s="99" t="s">
        <v>95</v>
      </c>
      <c r="B15" s="99"/>
      <c r="C15" s="11"/>
      <c r="D15" s="15">
        <v>4756103</v>
      </c>
      <c r="E15" s="11"/>
      <c r="F15" s="15">
        <v>49295341865</v>
      </c>
      <c r="G15" s="11"/>
      <c r="H15" s="15">
        <v>49906601692.124802</v>
      </c>
      <c r="I15" s="11"/>
      <c r="J15" s="15">
        <v>8422475</v>
      </c>
      <c r="K15" s="11"/>
      <c r="L15" s="15">
        <v>85476668164</v>
      </c>
      <c r="M15" s="11"/>
      <c r="N15" s="24">
        <v>-6120000</v>
      </c>
      <c r="O15" s="11"/>
      <c r="P15" s="15">
        <v>64190557111</v>
      </c>
      <c r="Q15" s="11"/>
      <c r="R15" s="15">
        <v>7058578</v>
      </c>
      <c r="S15" s="11"/>
      <c r="T15" s="15">
        <v>9641</v>
      </c>
      <c r="U15" s="11"/>
      <c r="V15" s="15">
        <v>71869522500</v>
      </c>
      <c r="W15" s="11"/>
      <c r="X15" s="15">
        <v>68020446692.770897</v>
      </c>
      <c r="Y15" s="11"/>
      <c r="Z15" s="62">
        <v>2.08</v>
      </c>
      <c r="AA15" s="47"/>
      <c r="AB15" s="47"/>
      <c r="AC15" s="21"/>
      <c r="AD15" s="21"/>
    </row>
    <row r="16" spans="1:30" ht="24.75" customHeight="1">
      <c r="A16" s="99" t="s">
        <v>96</v>
      </c>
      <c r="B16" s="99"/>
      <c r="D16" s="15">
        <v>1000000</v>
      </c>
      <c r="E16" s="11"/>
      <c r="F16" s="15">
        <v>29631922743</v>
      </c>
      <c r="G16" s="11"/>
      <c r="H16" s="15">
        <v>29744027843.75</v>
      </c>
      <c r="I16" s="11"/>
      <c r="J16" s="15">
        <v>1432054</v>
      </c>
      <c r="K16" s="11"/>
      <c r="L16" s="15">
        <v>43015499769</v>
      </c>
      <c r="M16" s="11"/>
      <c r="N16" s="24">
        <v>-2432054</v>
      </c>
      <c r="O16" s="11"/>
      <c r="P16" s="15">
        <v>73248468318</v>
      </c>
      <c r="Q16" s="11"/>
      <c r="R16" s="15">
        <v>0</v>
      </c>
      <c r="S16" s="11"/>
      <c r="T16" s="15">
        <v>0</v>
      </c>
      <c r="U16" s="11"/>
      <c r="V16" s="15">
        <v>0</v>
      </c>
      <c r="W16" s="11"/>
      <c r="X16" s="15">
        <v>0</v>
      </c>
      <c r="Y16" s="11"/>
      <c r="Z16" s="62">
        <v>0</v>
      </c>
      <c r="AA16" s="47"/>
      <c r="AB16" s="47"/>
      <c r="AC16" s="21"/>
      <c r="AD16" s="21"/>
    </row>
    <row r="17" spans="1:29" ht="27" customHeight="1">
      <c r="A17" s="99" t="s">
        <v>102</v>
      </c>
      <c r="B17" s="99"/>
      <c r="C17" s="7"/>
      <c r="D17" s="15">
        <v>0</v>
      </c>
      <c r="E17" s="11"/>
      <c r="F17" s="15">
        <v>0</v>
      </c>
      <c r="H17" s="15">
        <v>0</v>
      </c>
      <c r="J17" s="15">
        <v>1375786</v>
      </c>
      <c r="K17" s="11"/>
      <c r="L17" s="15">
        <v>20773091485</v>
      </c>
      <c r="M17" s="11"/>
      <c r="N17" s="24">
        <v>0</v>
      </c>
      <c r="O17" s="11"/>
      <c r="P17" s="15">
        <v>0</v>
      </c>
      <c r="R17" s="15">
        <v>1375786</v>
      </c>
      <c r="S17" s="11"/>
      <c r="T17" s="15">
        <v>15255</v>
      </c>
      <c r="U17" s="11"/>
      <c r="V17" s="15">
        <v>20773091485</v>
      </c>
      <c r="W17" s="11"/>
      <c r="X17" s="15">
        <v>20979876246.8102</v>
      </c>
      <c r="Y17" s="11"/>
      <c r="Z17" s="62">
        <v>0.64</v>
      </c>
      <c r="AA17" s="47"/>
      <c r="AB17" s="47"/>
      <c r="AC17" s="21"/>
    </row>
    <row r="18" spans="1:29" ht="27" customHeight="1">
      <c r="A18" s="99" t="s">
        <v>103</v>
      </c>
      <c r="B18" s="99"/>
      <c r="D18" s="15">
        <v>0</v>
      </c>
      <c r="E18" s="11"/>
      <c r="F18" s="15">
        <v>0</v>
      </c>
      <c r="H18" s="15">
        <v>0</v>
      </c>
      <c r="J18" s="15">
        <v>1235763</v>
      </c>
      <c r="K18" s="11"/>
      <c r="L18" s="15">
        <v>18670610835</v>
      </c>
      <c r="M18" s="11"/>
      <c r="N18" s="24">
        <v>-692852</v>
      </c>
      <c r="O18" s="11"/>
      <c r="P18" s="15">
        <v>10541155352</v>
      </c>
      <c r="R18" s="15">
        <v>542911</v>
      </c>
      <c r="S18" s="11"/>
      <c r="T18" s="15">
        <v>15274</v>
      </c>
      <c r="U18" s="11"/>
      <c r="V18" s="15">
        <v>8202608428</v>
      </c>
      <c r="W18" s="11"/>
      <c r="X18" s="15">
        <v>8289364783.1610899</v>
      </c>
      <c r="Y18" s="11"/>
      <c r="Z18" s="62">
        <v>0.25</v>
      </c>
      <c r="AA18" s="47"/>
      <c r="AB18" s="47"/>
      <c r="AC18" s="21"/>
    </row>
    <row r="19" spans="1:29" ht="24.75" customHeight="1" thickBot="1">
      <c r="A19" s="93" t="s">
        <v>14</v>
      </c>
      <c r="B19" s="93"/>
      <c r="C19" s="11"/>
      <c r="D19" s="17">
        <f>SUM(D9:D18)</f>
        <v>40326390</v>
      </c>
      <c r="E19" s="11"/>
      <c r="F19" s="17">
        <f>SUM(F9:F18)</f>
        <v>691869372201</v>
      </c>
      <c r="G19" s="11"/>
      <c r="H19" s="17">
        <f>SUM(H9:H18)</f>
        <v>700824531708.73792</v>
      </c>
      <c r="I19" s="11"/>
      <c r="J19" s="17">
        <f>SUM(J9:J18)</f>
        <v>1000381146</v>
      </c>
      <c r="K19" s="11"/>
      <c r="L19" s="17">
        <f>SUM(L9:L18)</f>
        <v>17538044771456</v>
      </c>
      <c r="M19" s="11"/>
      <c r="N19" s="25">
        <f>SUM(N9:N18)</f>
        <v>-970093775</v>
      </c>
      <c r="O19" s="11"/>
      <c r="P19" s="17">
        <f>SUM(P9:P18)</f>
        <v>17041774258085</v>
      </c>
      <c r="Q19" s="11"/>
      <c r="R19" s="17">
        <f>SUM(R9:R18)</f>
        <v>70613761</v>
      </c>
      <c r="S19" s="11"/>
      <c r="T19" s="15"/>
      <c r="U19" s="11"/>
      <c r="V19" s="17">
        <f>SUM(V9:V18)</f>
        <v>1186754824204</v>
      </c>
      <c r="W19" s="11"/>
      <c r="X19" s="17">
        <f>SUM(X9:X18)</f>
        <v>1170440318969.3481</v>
      </c>
      <c r="Y19" s="11"/>
      <c r="Z19" s="63">
        <f>SUM(Z9:Z18)</f>
        <v>35.700000000000003</v>
      </c>
      <c r="AA19" s="47"/>
      <c r="AB19" s="47"/>
      <c r="AC19" s="21"/>
    </row>
    <row r="20" spans="1:29" ht="13.5" thickTop="1">
      <c r="Z20" s="10"/>
      <c r="AB20" s="40"/>
      <c r="AC20" s="21"/>
    </row>
    <row r="21" spans="1:29">
      <c r="H21" s="21"/>
      <c r="R21" s="21"/>
      <c r="V21" s="21"/>
      <c r="X21" s="21"/>
      <c r="AB21" s="40"/>
    </row>
    <row r="22" spans="1:29">
      <c r="D22" s="21"/>
      <c r="F22" s="21"/>
      <c r="H22" s="21"/>
      <c r="J22" s="21"/>
      <c r="L22" s="21"/>
      <c r="N22" s="22"/>
      <c r="P22" s="22"/>
      <c r="R22" s="21"/>
      <c r="V22" s="21"/>
      <c r="X22" s="21"/>
      <c r="AB22" s="40"/>
    </row>
    <row r="23" spans="1:29">
      <c r="H23" s="21"/>
      <c r="J23" s="21"/>
      <c r="L23" s="21"/>
      <c r="N23" s="21"/>
      <c r="P23" s="21"/>
      <c r="R23" s="21"/>
      <c r="T23" s="21"/>
      <c r="V23" s="39"/>
      <c r="X23" s="21"/>
      <c r="Z23" s="21"/>
      <c r="AB23" s="40"/>
    </row>
    <row r="24" spans="1:29">
      <c r="H24" s="21"/>
      <c r="J24" s="21"/>
      <c r="L24" s="21"/>
      <c r="N24" s="21"/>
      <c r="P24" s="21"/>
      <c r="R24" s="21"/>
      <c r="T24" s="21"/>
      <c r="V24" s="21"/>
      <c r="X24" s="21"/>
      <c r="AB24" s="40"/>
    </row>
    <row r="25" spans="1:29">
      <c r="H25" s="21"/>
      <c r="J25" s="21"/>
      <c r="L25" s="21"/>
      <c r="N25" s="21"/>
      <c r="P25" s="21"/>
      <c r="T25" s="21"/>
      <c r="V25" s="21"/>
      <c r="Z25" s="10"/>
      <c r="AB25" s="40"/>
    </row>
    <row r="26" spans="1:29">
      <c r="H26" s="21"/>
      <c r="J26" s="21"/>
      <c r="L26" s="22"/>
      <c r="N26" s="21"/>
      <c r="P26" s="21"/>
      <c r="AB26" s="40"/>
    </row>
    <row r="27" spans="1:29">
      <c r="H27" s="21"/>
      <c r="J27" s="21"/>
      <c r="L27" s="21"/>
      <c r="N27" s="21"/>
      <c r="P27" s="21"/>
      <c r="AB27" s="40"/>
    </row>
    <row r="28" spans="1:29">
      <c r="H28" s="21"/>
      <c r="N28" s="22"/>
      <c r="P28" s="21"/>
      <c r="V28" s="21"/>
      <c r="AB28" s="40"/>
    </row>
    <row r="29" spans="1:29">
      <c r="H29" s="21"/>
      <c r="J29" s="21"/>
      <c r="L29" s="21"/>
      <c r="V29" s="21"/>
    </row>
    <row r="30" spans="1:29">
      <c r="H30" s="21"/>
    </row>
    <row r="31" spans="1:29">
      <c r="H31" s="21"/>
    </row>
    <row r="32" spans="1:29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</sheetData>
  <mergeCells count="29">
    <mergeCell ref="A19:B19"/>
    <mergeCell ref="A5:Z5"/>
    <mergeCell ref="A13:B13"/>
    <mergeCell ref="A10:B10"/>
    <mergeCell ref="A11:B11"/>
    <mergeCell ref="J7:L7"/>
    <mergeCell ref="N7:P7"/>
    <mergeCell ref="A8:B8"/>
    <mergeCell ref="A9:B9"/>
    <mergeCell ref="D7:D8"/>
    <mergeCell ref="F7:F8"/>
    <mergeCell ref="H7:H8"/>
    <mergeCell ref="X7:X8"/>
    <mergeCell ref="Z7:Z8"/>
    <mergeCell ref="R7:R8"/>
    <mergeCell ref="A15:B15"/>
    <mergeCell ref="V7:V8"/>
    <mergeCell ref="A12:B12"/>
    <mergeCell ref="A1:Z1"/>
    <mergeCell ref="A2:Z2"/>
    <mergeCell ref="A3:Z3"/>
    <mergeCell ref="D6:H6"/>
    <mergeCell ref="J6:P6"/>
    <mergeCell ref="R6:Z6"/>
    <mergeCell ref="A17:B17"/>
    <mergeCell ref="A18:B18"/>
    <mergeCell ref="A16:B16"/>
    <mergeCell ref="A14:B14"/>
    <mergeCell ref="T7:T8"/>
  </mergeCells>
  <pageMargins left="0.39" right="0.39" top="0.39" bottom="0.39" header="0" footer="0"/>
  <pageSetup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79998168889431442"/>
    <pageSetUpPr fitToPage="1"/>
  </sheetPr>
  <dimension ref="A1:P29"/>
  <sheetViews>
    <sheetView rightToLeft="1" view="pageBreakPreview" zoomScaleNormal="100" zoomScaleSheetLayoutView="100" workbookViewId="0">
      <selection activeCell="A18" sqref="A18"/>
    </sheetView>
  </sheetViews>
  <sheetFormatPr defaultRowHeight="12.75"/>
  <cols>
    <col min="1" max="1" width="34.28515625" customWidth="1"/>
    <col min="2" max="2" width="1.28515625" customWidth="1"/>
    <col min="3" max="3" width="15" bestFit="1" customWidth="1"/>
    <col min="4" max="4" width="1.28515625" customWidth="1"/>
    <col min="5" max="5" width="21.42578125" customWidth="1"/>
    <col min="6" max="6" width="1.28515625" customWidth="1"/>
    <col min="7" max="7" width="19" customWidth="1"/>
    <col min="8" max="8" width="1.28515625" customWidth="1"/>
    <col min="9" max="9" width="17.5703125" bestFit="1" customWidth="1"/>
    <col min="10" max="10" width="1.28515625" customWidth="1"/>
    <col min="11" max="11" width="18.28515625" bestFit="1" customWidth="1"/>
    <col min="12" max="12" width="6.140625" customWidth="1"/>
    <col min="14" max="14" width="16.42578125" bestFit="1" customWidth="1"/>
  </cols>
  <sheetData>
    <row r="1" spans="1:16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6" ht="21.75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6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6" ht="10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6" ht="24">
      <c r="A5" s="92" t="s">
        <v>53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6" ht="24.75" customHeight="1">
      <c r="A6" s="45" t="s">
        <v>57</v>
      </c>
      <c r="C6" s="2" t="s">
        <v>92</v>
      </c>
      <c r="E6" s="94" t="s">
        <v>2</v>
      </c>
      <c r="F6" s="94"/>
      <c r="G6" s="94"/>
      <c r="I6" s="104" t="s">
        <v>98</v>
      </c>
      <c r="J6" s="104"/>
      <c r="K6" s="104"/>
    </row>
    <row r="7" spans="1:16" ht="39" customHeight="1">
      <c r="A7" s="2" t="s">
        <v>20</v>
      </c>
      <c r="C7" s="2" t="s">
        <v>21</v>
      </c>
      <c r="E7" s="2" t="s">
        <v>22</v>
      </c>
      <c r="G7" s="2" t="s">
        <v>23</v>
      </c>
      <c r="I7" s="2" t="s">
        <v>21</v>
      </c>
      <c r="K7" s="32" t="s">
        <v>11</v>
      </c>
    </row>
    <row r="8" spans="1:16" ht="24.75" customHeight="1">
      <c r="A8" s="13" t="s">
        <v>54</v>
      </c>
      <c r="C8" s="64">
        <v>18132082</v>
      </c>
      <c r="D8" s="15"/>
      <c r="E8" s="15">
        <v>74209</v>
      </c>
      <c r="F8" s="15"/>
      <c r="G8" s="15">
        <v>0</v>
      </c>
      <c r="H8" s="15"/>
      <c r="I8" s="15">
        <v>18206291</v>
      </c>
      <c r="J8" s="11"/>
      <c r="K8" s="44">
        <v>5.5544701481953691E-4</v>
      </c>
      <c r="L8" s="36"/>
      <c r="N8" s="67"/>
      <c r="P8" s="68"/>
    </row>
    <row r="9" spans="1:16" ht="24.75" customHeight="1">
      <c r="A9" s="14" t="s">
        <v>90</v>
      </c>
      <c r="C9" s="64">
        <v>7052457</v>
      </c>
      <c r="D9" s="15"/>
      <c r="E9" s="15">
        <v>1052076207</v>
      </c>
      <c r="F9" s="15"/>
      <c r="G9" s="15">
        <v>1055100000</v>
      </c>
      <c r="H9" s="15"/>
      <c r="I9" s="15">
        <v>4028664</v>
      </c>
      <c r="J9" s="11"/>
      <c r="K9" s="44">
        <v>1.2290858102350087E-4</v>
      </c>
      <c r="L9" s="36"/>
      <c r="N9" s="67"/>
      <c r="P9" s="68"/>
    </row>
    <row r="10" spans="1:16" ht="24.75" customHeight="1">
      <c r="A10" s="14" t="s">
        <v>55</v>
      </c>
      <c r="C10" s="64">
        <v>5667662174</v>
      </c>
      <c r="D10" s="15"/>
      <c r="E10" s="15">
        <v>10636662090355</v>
      </c>
      <c r="F10" s="15"/>
      <c r="G10" s="15">
        <v>10638987889527</v>
      </c>
      <c r="H10" s="15"/>
      <c r="I10" s="15">
        <v>3341863002</v>
      </c>
      <c r="J10" s="11"/>
      <c r="K10" s="44">
        <v>0.1019552982206401</v>
      </c>
      <c r="L10" s="36"/>
      <c r="N10" s="67"/>
      <c r="P10" s="68"/>
    </row>
    <row r="11" spans="1:16" ht="24.75" customHeight="1">
      <c r="A11" s="14" t="s">
        <v>56</v>
      </c>
      <c r="C11" s="64">
        <v>8000299</v>
      </c>
      <c r="D11" s="11"/>
      <c r="E11" s="15">
        <v>32878</v>
      </c>
      <c r="F11" s="11"/>
      <c r="G11" s="15">
        <v>0</v>
      </c>
      <c r="H11" s="11"/>
      <c r="I11" s="15">
        <v>8033177</v>
      </c>
      <c r="J11" s="11"/>
      <c r="K11" s="44">
        <v>2.4508035075166941E-4</v>
      </c>
      <c r="L11" s="36"/>
      <c r="N11" s="67"/>
      <c r="P11" s="68"/>
    </row>
    <row r="12" spans="1:16" ht="24.75" customHeight="1">
      <c r="A12" s="14" t="s">
        <v>90</v>
      </c>
      <c r="C12" s="64">
        <v>40000000000</v>
      </c>
      <c r="D12" s="11"/>
      <c r="E12" s="15">
        <v>0</v>
      </c>
      <c r="F12" s="11"/>
      <c r="G12" s="15">
        <v>0</v>
      </c>
      <c r="H12" s="11"/>
      <c r="I12" s="15">
        <v>40000000000</v>
      </c>
      <c r="J12" s="11"/>
      <c r="K12" s="44">
        <v>1.2203408477202453</v>
      </c>
      <c r="L12" s="36"/>
      <c r="N12" s="67"/>
      <c r="P12" s="68"/>
    </row>
    <row r="13" spans="1:16" ht="24.75" customHeight="1">
      <c r="A13" s="18" t="s">
        <v>24</v>
      </c>
      <c r="C13" s="64">
        <v>8348901</v>
      </c>
      <c r="D13" s="11"/>
      <c r="E13" s="15">
        <v>34311</v>
      </c>
      <c r="F13" s="11"/>
      <c r="G13" s="15">
        <v>0</v>
      </c>
      <c r="H13" s="11"/>
      <c r="I13" s="15">
        <v>8383212</v>
      </c>
      <c r="J13" s="11"/>
      <c r="K13" s="44">
        <v>2.5575940096746332E-4</v>
      </c>
      <c r="L13" s="36"/>
      <c r="N13" s="67"/>
      <c r="P13" s="68"/>
    </row>
    <row r="14" spans="1:16" ht="24.75" customHeight="1" thickBot="1">
      <c r="A14" s="9" t="s">
        <v>14</v>
      </c>
      <c r="C14" s="65">
        <f>SUM(C8:C13)</f>
        <v>45709195913</v>
      </c>
      <c r="D14" s="11"/>
      <c r="E14" s="66">
        <f>SUM(E8:E13)</f>
        <v>10637714307960</v>
      </c>
      <c r="F14" s="11"/>
      <c r="G14" s="66">
        <f>SUM(G8:G13)</f>
        <v>10640042989527</v>
      </c>
      <c r="H14" s="11"/>
      <c r="I14" s="66">
        <f>SUM(I8:I13)</f>
        <v>43380514346</v>
      </c>
      <c r="J14" s="11"/>
      <c r="K14" s="74">
        <f>SUM(K8:K13)</f>
        <v>1.3234753412884477</v>
      </c>
      <c r="L14" s="36"/>
      <c r="N14" s="67"/>
      <c r="P14" s="68"/>
    </row>
    <row r="15" spans="1:16" ht="13.5" thickTop="1">
      <c r="E15" s="28"/>
      <c r="G15" s="28"/>
    </row>
    <row r="16" spans="1:16">
      <c r="C16" s="21"/>
      <c r="E16" s="21"/>
      <c r="G16" s="21"/>
      <c r="I16" s="21"/>
    </row>
    <row r="17" spans="5:11">
      <c r="G17" s="21"/>
      <c r="I17" s="21"/>
    </row>
    <row r="18" spans="5:11">
      <c r="G18" s="21"/>
    </row>
    <row r="19" spans="5:11">
      <c r="E19" s="28"/>
      <c r="I19" s="21"/>
      <c r="K19" s="21"/>
    </row>
    <row r="20" spans="5:11">
      <c r="E20" s="73"/>
      <c r="G20" s="21"/>
      <c r="I20" s="28"/>
    </row>
    <row r="21" spans="5:11">
      <c r="E21" s="28"/>
      <c r="I21" s="28"/>
    </row>
    <row r="22" spans="5:11">
      <c r="E22" s="73"/>
      <c r="I22" s="21"/>
    </row>
    <row r="23" spans="5:11">
      <c r="E23" s="75"/>
      <c r="I23" s="21"/>
    </row>
    <row r="24" spans="5:11">
      <c r="E24" s="21"/>
    </row>
    <row r="26" spans="5:11">
      <c r="E26" s="21"/>
    </row>
    <row r="29" spans="5:11">
      <c r="E29" s="21"/>
    </row>
  </sheetData>
  <mergeCells count="6">
    <mergeCell ref="A1:K1"/>
    <mergeCell ref="A2:K2"/>
    <mergeCell ref="A3:K3"/>
    <mergeCell ref="E6:G6"/>
    <mergeCell ref="A5:K5"/>
    <mergeCell ref="I6:K6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79998168889431442"/>
    <pageSetUpPr fitToPage="1"/>
  </sheetPr>
  <dimension ref="A1:M17"/>
  <sheetViews>
    <sheetView rightToLeft="1" view="pageBreakPreview" zoomScaleNormal="100" zoomScaleSheetLayoutView="100" workbookViewId="0">
      <selection activeCell="J18" sqref="J18"/>
    </sheetView>
  </sheetViews>
  <sheetFormatPr defaultRowHeight="12.75"/>
  <cols>
    <col min="1" max="1" width="2.5703125" customWidth="1"/>
    <col min="2" max="2" width="49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3.140625" customWidth="1"/>
    <col min="9" max="9" width="1.28515625" customWidth="1"/>
    <col min="10" max="10" width="18" bestFit="1" customWidth="1"/>
    <col min="11" max="11" width="0.28515625" customWidth="1"/>
    <col min="27" max="27" width="11.5703125" customWidth="1"/>
  </cols>
  <sheetData>
    <row r="1" spans="1:13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</row>
    <row r="2" spans="1:13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</row>
    <row r="3" spans="1:13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</row>
    <row r="4" spans="1:13" ht="14.45" customHeight="1"/>
    <row r="5" spans="1:13" ht="29.1" customHeight="1">
      <c r="A5" s="92" t="s">
        <v>58</v>
      </c>
      <c r="B5" s="92"/>
      <c r="C5" s="92"/>
      <c r="D5" s="92"/>
      <c r="E5" s="92"/>
      <c r="F5" s="92"/>
      <c r="G5" s="92"/>
      <c r="H5" s="92"/>
      <c r="I5" s="92"/>
      <c r="J5" s="92"/>
    </row>
    <row r="6" spans="1:13" ht="36" customHeight="1">
      <c r="A6" s="94" t="s">
        <v>26</v>
      </c>
      <c r="B6" s="94"/>
      <c r="C6" s="11"/>
      <c r="D6" s="2" t="s">
        <v>27</v>
      </c>
      <c r="E6" s="11"/>
      <c r="F6" s="2" t="s">
        <v>21</v>
      </c>
      <c r="G6" s="11"/>
      <c r="H6" s="32" t="s">
        <v>28</v>
      </c>
      <c r="I6" s="33"/>
      <c r="J6" s="32" t="s">
        <v>29</v>
      </c>
    </row>
    <row r="7" spans="1:13" ht="24.75" customHeight="1">
      <c r="A7" s="103" t="s">
        <v>30</v>
      </c>
      <c r="B7" s="103"/>
      <c r="C7" s="11"/>
      <c r="D7" s="30" t="s">
        <v>70</v>
      </c>
      <c r="E7" s="11"/>
      <c r="F7" s="23">
        <f>'درآمد سرمایه گذاری در سهام'!K13</f>
        <v>-38036233800</v>
      </c>
      <c r="G7" s="11"/>
      <c r="H7" s="43">
        <f>F7/F$11*100</f>
        <v>60.142605359580372</v>
      </c>
      <c r="I7" s="11"/>
      <c r="J7" s="41">
        <v>-1.1604292449894362</v>
      </c>
      <c r="L7" s="20"/>
      <c r="M7" s="29"/>
    </row>
    <row r="8" spans="1:13" ht="24.75" customHeight="1">
      <c r="A8" s="99" t="s">
        <v>31</v>
      </c>
      <c r="B8" s="99"/>
      <c r="C8" s="11"/>
      <c r="D8" s="14" t="s">
        <v>32</v>
      </c>
      <c r="E8" s="11"/>
      <c r="F8" s="24">
        <f>'درآمد سرمایه گذاری در صندوق'!H25</f>
        <v>-26260608977</v>
      </c>
      <c r="G8" s="11"/>
      <c r="H8" s="41">
        <f>F8/F$11*100</f>
        <v>41.523076404214457</v>
      </c>
      <c r="I8" s="11"/>
      <c r="J8" s="41">
        <v>-0.80117234551605165</v>
      </c>
      <c r="L8" s="20"/>
      <c r="M8" s="29"/>
    </row>
    <row r="9" spans="1:13" ht="24.75" customHeight="1">
      <c r="A9" s="99" t="s">
        <v>33</v>
      </c>
      <c r="B9" s="99"/>
      <c r="C9" s="11"/>
      <c r="D9" s="14" t="s">
        <v>71</v>
      </c>
      <c r="E9" s="11"/>
      <c r="F9" s="15">
        <f>'درآمد سپرده بانکی'!C15</f>
        <v>1052407579</v>
      </c>
      <c r="G9" s="11"/>
      <c r="H9" s="41">
        <f>F9/F$11*100</f>
        <v>-1.6640589085144493</v>
      </c>
      <c r="I9" s="11"/>
      <c r="J9" s="41">
        <v>3.2107398927601775E-2</v>
      </c>
      <c r="L9" s="20"/>
      <c r="M9" s="29"/>
    </row>
    <row r="10" spans="1:13" ht="24.75" customHeight="1">
      <c r="A10" s="99" t="s">
        <v>34</v>
      </c>
      <c r="B10" s="99"/>
      <c r="C10" s="11"/>
      <c r="D10" s="14" t="s">
        <v>72</v>
      </c>
      <c r="E10" s="11"/>
      <c r="F10" s="16">
        <f>'سایر درآمدها'!F11</f>
        <v>1026349</v>
      </c>
      <c r="G10" s="11"/>
      <c r="H10" s="41">
        <f>F10/F$11</f>
        <v>-1.6228552803826743E-5</v>
      </c>
      <c r="I10" s="11"/>
      <c r="J10" s="41">
        <v>3.1312390217920653E-5</v>
      </c>
      <c r="L10" s="20"/>
      <c r="M10" s="29"/>
    </row>
    <row r="11" spans="1:13" ht="24.75" customHeight="1" thickBot="1">
      <c r="A11" s="93" t="s">
        <v>14</v>
      </c>
      <c r="B11" s="93"/>
      <c r="C11" s="11"/>
      <c r="D11" s="15"/>
      <c r="E11" s="11"/>
      <c r="F11" s="25">
        <f>SUM(F7:F10)</f>
        <v>-63243408849</v>
      </c>
      <c r="G11" s="11"/>
      <c r="H11" s="17">
        <f>SUM(H7:H10)</f>
        <v>100.00160662672756</v>
      </c>
      <c r="I11" s="11"/>
      <c r="J11" s="42">
        <f>SUM(J7:J10)</f>
        <v>-1.9294628791876682</v>
      </c>
      <c r="L11" s="20"/>
      <c r="M11" s="29"/>
    </row>
    <row r="12" spans="1:13" ht="13.5" thickTop="1"/>
    <row r="14" spans="1:13">
      <c r="J14" s="21"/>
    </row>
    <row r="15" spans="1:13" ht="18.75">
      <c r="F15" s="21"/>
      <c r="H15" s="15"/>
    </row>
    <row r="17" spans="6:6">
      <c r="F17" s="21"/>
    </row>
  </sheetData>
  <mergeCells count="10">
    <mergeCell ref="A1:J1"/>
    <mergeCell ref="A2:J2"/>
    <mergeCell ref="A3:J3"/>
    <mergeCell ref="A6:B6"/>
    <mergeCell ref="A11:B11"/>
    <mergeCell ref="A5:J5"/>
    <mergeCell ref="A7:B7"/>
    <mergeCell ref="A8:B8"/>
    <mergeCell ref="A9:B9"/>
    <mergeCell ref="A10:B1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79998168889431442"/>
    <pageSetUpPr fitToPage="1"/>
  </sheetPr>
  <dimension ref="A1:AN21"/>
  <sheetViews>
    <sheetView rightToLeft="1" view="pageBreakPreview" zoomScaleNormal="100" zoomScaleSheetLayoutView="100" workbookViewId="0">
      <selection activeCell="D17" sqref="D17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5.28515625" bestFit="1" customWidth="1"/>
    <col min="5" max="5" width="1.28515625" customWidth="1"/>
    <col min="6" max="6" width="17.7109375" bestFit="1" customWidth="1"/>
    <col min="7" max="7" width="1" customWidth="1"/>
    <col min="8" max="8" width="8.28515625" hidden="1" customWidth="1"/>
    <col min="9" max="9" width="18.28515625" customWidth="1"/>
    <col min="10" max="10" width="1" customWidth="1"/>
    <col min="11" max="11" width="19.5703125" bestFit="1" customWidth="1"/>
    <col min="12" max="12" width="1.28515625" customWidth="1"/>
    <col min="13" max="13" width="15.140625" bestFit="1" customWidth="1"/>
    <col min="14" max="14" width="1.28515625" customWidth="1"/>
    <col min="15" max="15" width="17.5703125" bestFit="1" customWidth="1"/>
    <col min="16" max="16" width="1.28515625" customWidth="1"/>
    <col min="17" max="17" width="4" hidden="1" customWidth="1"/>
    <col min="18" max="18" width="15.7109375" bestFit="1" customWidth="1"/>
    <col min="19" max="19" width="0.7109375" customWidth="1"/>
    <col min="20" max="20" width="17.7109375" bestFit="1" customWidth="1"/>
    <col min="21" max="21" width="10.5703125" customWidth="1"/>
    <col min="22" max="22" width="0.28515625" customWidth="1"/>
    <col min="29" max="29" width="11.5703125" customWidth="1"/>
  </cols>
  <sheetData>
    <row r="1" spans="1:40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38"/>
    </row>
    <row r="2" spans="1:40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38"/>
    </row>
    <row r="3" spans="1:40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38"/>
    </row>
    <row r="4" spans="1:40" ht="14.45" customHeight="1"/>
    <row r="5" spans="1:40" ht="33" customHeight="1">
      <c r="A5" s="92" t="s">
        <v>93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40" ht="33" customHeight="1">
      <c r="A6" s="11" t="s">
        <v>82</v>
      </c>
      <c r="B6" s="11"/>
      <c r="C6" s="11"/>
      <c r="D6" s="98" t="s">
        <v>99</v>
      </c>
      <c r="E6" s="98"/>
      <c r="F6" s="98"/>
      <c r="G6" s="98"/>
      <c r="H6" s="98"/>
      <c r="I6" s="98"/>
      <c r="J6" s="93"/>
      <c r="K6" s="98"/>
      <c r="L6" s="11"/>
      <c r="M6" s="98" t="s">
        <v>101</v>
      </c>
      <c r="N6" s="98"/>
      <c r="O6" s="98"/>
      <c r="P6" s="98"/>
      <c r="Q6" s="98"/>
      <c r="R6" s="98"/>
      <c r="S6" s="98"/>
      <c r="T6" s="98"/>
      <c r="U6" s="93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ht="24.75" customHeight="1">
      <c r="A7" s="11"/>
      <c r="B7" s="11"/>
      <c r="C7" s="11"/>
      <c r="D7" s="3" t="s">
        <v>38</v>
      </c>
      <c r="E7" s="26"/>
      <c r="F7" s="2" t="s">
        <v>37</v>
      </c>
      <c r="G7" s="9"/>
      <c r="H7" s="2" t="s">
        <v>36</v>
      </c>
      <c r="I7" s="76" t="s">
        <v>36</v>
      </c>
      <c r="J7" s="77"/>
      <c r="K7" s="9" t="s">
        <v>14</v>
      </c>
      <c r="L7" s="11"/>
      <c r="M7" s="19" t="s">
        <v>38</v>
      </c>
      <c r="N7" s="12"/>
      <c r="O7" s="19" t="s">
        <v>37</v>
      </c>
      <c r="P7" s="12"/>
      <c r="Q7" s="2" t="s">
        <v>36</v>
      </c>
      <c r="R7" s="19" t="s">
        <v>36</v>
      </c>
      <c r="S7" s="12"/>
      <c r="T7" s="3" t="s">
        <v>14</v>
      </c>
      <c r="U7" s="6"/>
    </row>
    <row r="8" spans="1:40" ht="36" customHeight="1">
      <c r="A8" s="94" t="s">
        <v>35</v>
      </c>
      <c r="B8" s="94"/>
      <c r="C8" s="9"/>
      <c r="D8" s="3" t="s">
        <v>60</v>
      </c>
      <c r="E8" s="11"/>
      <c r="F8" s="2" t="s">
        <v>59</v>
      </c>
      <c r="G8" s="9"/>
      <c r="H8" s="2" t="s">
        <v>69</v>
      </c>
      <c r="I8" s="76" t="s">
        <v>69</v>
      </c>
      <c r="J8" s="9"/>
      <c r="K8" s="3" t="s">
        <v>21</v>
      </c>
      <c r="L8" s="11"/>
      <c r="M8" s="19" t="s">
        <v>60</v>
      </c>
      <c r="N8" s="11"/>
      <c r="O8" s="19" t="s">
        <v>59</v>
      </c>
      <c r="P8" s="11"/>
      <c r="Q8" s="2" t="s">
        <v>69</v>
      </c>
      <c r="R8" s="19" t="s">
        <v>69</v>
      </c>
      <c r="S8" s="11"/>
      <c r="T8" s="3" t="s">
        <v>21</v>
      </c>
      <c r="U8" s="11"/>
    </row>
    <row r="9" spans="1:40" ht="24.75" customHeight="1">
      <c r="A9" s="99" t="s">
        <v>94</v>
      </c>
      <c r="B9" s="99"/>
      <c r="C9" s="14"/>
      <c r="D9" s="23">
        <f>'درآمد ناشی از فروش'!I9</f>
        <v>-1249474488</v>
      </c>
      <c r="E9" s="11"/>
      <c r="F9" s="23">
        <f>'درآمد ناشی از تغییر قیمت اوراق'!I17</f>
        <v>-22373853368</v>
      </c>
      <c r="G9" s="15"/>
      <c r="H9" s="60">
        <v>0</v>
      </c>
      <c r="I9" s="60">
        <f>'درآمد سود سهام'!M9</f>
        <v>566512543</v>
      </c>
      <c r="J9" s="15"/>
      <c r="K9" s="23">
        <f>D9+F9+I9</f>
        <v>-23056815313</v>
      </c>
      <c r="L9" s="11"/>
      <c r="M9" s="23">
        <f>'درآمد ناشی از فروش'!Q9</f>
        <v>-637296199</v>
      </c>
      <c r="N9" s="11"/>
      <c r="O9" s="23">
        <f>'درآمد ناشی از تغییر قیمت اوراق'!Q17</f>
        <v>-17328092207</v>
      </c>
      <c r="P9" s="11"/>
      <c r="Q9" s="60">
        <v>0</v>
      </c>
      <c r="R9" s="15">
        <f>'درآمد سود سهام'!S9</f>
        <v>566512543</v>
      </c>
      <c r="S9" s="11"/>
      <c r="T9" s="23">
        <f>M9+O9+R9</f>
        <v>-17398875863</v>
      </c>
      <c r="U9" s="11"/>
    </row>
    <row r="10" spans="1:40" ht="24.75" customHeight="1">
      <c r="A10" s="99" t="s">
        <v>13</v>
      </c>
      <c r="B10" s="99"/>
      <c r="C10" s="14"/>
      <c r="D10" s="24">
        <f>'درآمد ناشی از فروش'!I11</f>
        <v>7937947</v>
      </c>
      <c r="E10" s="11"/>
      <c r="F10" s="24">
        <f>'درآمد ناشی از تغییر قیمت اوراق'!I15</f>
        <v>-2498199942</v>
      </c>
      <c r="G10" s="15"/>
      <c r="H10" s="15"/>
      <c r="I10" s="15">
        <v>0</v>
      </c>
      <c r="J10" s="15"/>
      <c r="K10" s="24">
        <f>D10+F10+I10</f>
        <v>-2490261995</v>
      </c>
      <c r="L10" s="11"/>
      <c r="M10" s="24">
        <f>'درآمد ناشی از فروش'!Q11</f>
        <v>1198012176</v>
      </c>
      <c r="N10" s="11"/>
      <c r="O10" s="24">
        <f>'درآمد ناشی از تغییر قیمت اوراق'!Q15</f>
        <v>12255740874</v>
      </c>
      <c r="P10" s="11"/>
      <c r="Q10" s="15"/>
      <c r="R10" s="15">
        <v>0</v>
      </c>
      <c r="S10" s="11"/>
      <c r="T10" s="24">
        <f>M10+O10+R10</f>
        <v>13453753050</v>
      </c>
      <c r="U10" s="11"/>
    </row>
    <row r="11" spans="1:40" ht="24.75" customHeight="1">
      <c r="A11" s="99" t="s">
        <v>12</v>
      </c>
      <c r="B11" s="99"/>
      <c r="C11" s="14"/>
      <c r="D11" s="24">
        <f>'درآمد ناشی از فروش'!I24</f>
        <v>0</v>
      </c>
      <c r="E11" s="11"/>
      <c r="F11" s="24">
        <f>'درآمد ناشی از تغییر قیمت اوراق'!I13</f>
        <v>-39994242920</v>
      </c>
      <c r="G11" s="15"/>
      <c r="H11" s="15">
        <v>0</v>
      </c>
      <c r="I11" s="15">
        <v>0</v>
      </c>
      <c r="J11" s="15"/>
      <c r="K11" s="24">
        <f>D11+F11+I11</f>
        <v>-39994242920</v>
      </c>
      <c r="L11" s="11"/>
      <c r="M11" s="24">
        <f>'درآمد ناشی از فروش'!Q24</f>
        <v>91807919</v>
      </c>
      <c r="N11" s="11"/>
      <c r="O11" s="24">
        <f>'درآمد ناشی از تغییر قیمت اوراق'!Q13</f>
        <v>-2580816352</v>
      </c>
      <c r="P11" s="11"/>
      <c r="Q11" s="15">
        <v>0</v>
      </c>
      <c r="R11" s="15">
        <v>0</v>
      </c>
      <c r="S11" s="11"/>
      <c r="T11" s="24">
        <f>M11+O11+R11</f>
        <v>-2489008433</v>
      </c>
      <c r="U11" s="11"/>
    </row>
    <row r="12" spans="1:40" ht="24.75" customHeight="1">
      <c r="A12" s="99" t="s">
        <v>87</v>
      </c>
      <c r="B12" s="99"/>
      <c r="C12" s="14"/>
      <c r="D12" s="70">
        <v>0</v>
      </c>
      <c r="E12" s="11"/>
      <c r="F12" s="70">
        <f>'درآمد ناشی از تغییر قیمت اوراق'!I19</f>
        <v>27505086428</v>
      </c>
      <c r="G12" s="15"/>
      <c r="H12" s="15"/>
      <c r="I12" s="15">
        <v>0</v>
      </c>
      <c r="J12" s="15"/>
      <c r="K12" s="15">
        <f>D12+F12+I12</f>
        <v>27505086428</v>
      </c>
      <c r="L12" s="11"/>
      <c r="M12" s="69">
        <v>0</v>
      </c>
      <c r="N12" s="11"/>
      <c r="O12" s="70">
        <f>'درآمد ناشی از تغییر قیمت اوراق'!Q19</f>
        <v>-59475889335</v>
      </c>
      <c r="P12" s="11"/>
      <c r="Q12" s="15"/>
      <c r="R12" s="70">
        <v>0</v>
      </c>
      <c r="S12" s="11"/>
      <c r="T12" s="70">
        <f>M12+O12+R12</f>
        <v>-59475889335</v>
      </c>
      <c r="U12" s="11"/>
    </row>
    <row r="13" spans="1:40" ht="24.75" customHeight="1" thickBot="1">
      <c r="A13" s="93" t="s">
        <v>14</v>
      </c>
      <c r="B13" s="93"/>
      <c r="C13" s="9"/>
      <c r="D13" s="71">
        <f>SUM(D9:D12)</f>
        <v>-1241536541</v>
      </c>
      <c r="E13" s="11"/>
      <c r="F13" s="71">
        <f>SUM(F9:F12)</f>
        <v>-37361209802</v>
      </c>
      <c r="G13" s="15"/>
      <c r="H13" s="72">
        <f>SUM(H9:H11)</f>
        <v>0</v>
      </c>
      <c r="I13" s="90">
        <f>SUM(I9:I12)</f>
        <v>566512543</v>
      </c>
      <c r="J13" s="72"/>
      <c r="K13" s="25">
        <f>SUM(K9:K12)</f>
        <v>-38036233800</v>
      </c>
      <c r="L13" s="11"/>
      <c r="M13" s="71">
        <f>SUM(M9:M12)</f>
        <v>652523896</v>
      </c>
      <c r="N13" s="11"/>
      <c r="O13" s="71">
        <f>SUM(O9:O12)</f>
        <v>-67129057020</v>
      </c>
      <c r="P13" s="11"/>
      <c r="Q13" s="17">
        <f>SUM(Q9:Q11)</f>
        <v>0</v>
      </c>
      <c r="R13" s="71">
        <f>SUM(R9:R12)</f>
        <v>566512543</v>
      </c>
      <c r="S13" s="11"/>
      <c r="T13" s="71">
        <f>SUM(T9:T12)</f>
        <v>-65910020581</v>
      </c>
      <c r="U13" s="11"/>
    </row>
    <row r="14" spans="1:40" ht="13.5" thickTop="1"/>
    <row r="15" spans="1:40">
      <c r="T15" s="21"/>
    </row>
    <row r="16" spans="1:40">
      <c r="F16" s="22"/>
      <c r="Q16" s="21"/>
      <c r="R16" s="21"/>
      <c r="T16" s="21"/>
    </row>
    <row r="17" spans="4:20">
      <c r="F17" s="22"/>
      <c r="K17" s="22"/>
      <c r="Q17" s="21"/>
      <c r="R17" s="21"/>
      <c r="T17" s="21"/>
    </row>
    <row r="18" spans="4:20">
      <c r="D18" s="22"/>
      <c r="Q18" s="21"/>
      <c r="R18" s="21"/>
      <c r="T18" s="21"/>
    </row>
    <row r="20" spans="4:20">
      <c r="D20" s="22"/>
      <c r="O20" s="22"/>
    </row>
    <row r="21" spans="4:20">
      <c r="O21" s="22"/>
    </row>
  </sheetData>
  <mergeCells count="12">
    <mergeCell ref="A3:T3"/>
    <mergeCell ref="A1:T1"/>
    <mergeCell ref="A2:T2"/>
    <mergeCell ref="A11:B11"/>
    <mergeCell ref="A13:B13"/>
    <mergeCell ref="A8:B8"/>
    <mergeCell ref="A5:U5"/>
    <mergeCell ref="D6:K6"/>
    <mergeCell ref="M6:U6"/>
    <mergeCell ref="A9:B9"/>
    <mergeCell ref="A12:B12"/>
    <mergeCell ref="A10:B10"/>
  </mergeCells>
  <pageMargins left="0.39" right="0.39" top="0.39" bottom="0.39" header="0" footer="0"/>
  <pageSetup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79998168889431442"/>
    <pageSetUpPr fitToPage="1"/>
  </sheetPr>
  <dimension ref="A1:Z32"/>
  <sheetViews>
    <sheetView rightToLeft="1" view="pageBreakPreview" zoomScaleNormal="100" zoomScaleSheetLayoutView="100" workbookViewId="0">
      <selection activeCell="B29" sqref="B29"/>
    </sheetView>
  </sheetViews>
  <sheetFormatPr defaultRowHeight="12.75"/>
  <cols>
    <col min="1" max="1" width="6.42578125" bestFit="1" customWidth="1"/>
    <col min="2" max="2" width="29.140625" customWidth="1"/>
    <col min="3" max="3" width="1.28515625" customWidth="1"/>
    <col min="4" max="4" width="16.42578125" bestFit="1" customWidth="1"/>
    <col min="5" max="5" width="1.28515625" customWidth="1"/>
    <col min="6" max="6" width="16.42578125" customWidth="1"/>
    <col min="7" max="7" width="1.28515625" customWidth="1"/>
    <col min="8" max="8" width="16.28515625" customWidth="1"/>
    <col min="9" max="9" width="1.28515625" customWidth="1"/>
    <col min="10" max="10" width="12.5703125" customWidth="1"/>
    <col min="11" max="11" width="1.28515625" customWidth="1"/>
    <col min="12" max="12" width="18.7109375" bestFit="1" customWidth="1"/>
    <col min="13" max="13" width="1.28515625" customWidth="1"/>
    <col min="14" max="14" width="16.140625" bestFit="1" customWidth="1"/>
    <col min="15" max="15" width="1.28515625" customWidth="1"/>
    <col min="16" max="16" width="16" bestFit="1" customWidth="1"/>
    <col min="17" max="17" width="1.28515625" customWidth="1"/>
    <col min="18" max="18" width="10.5703125" customWidth="1"/>
    <col min="19" max="19" width="0.28515625" customWidth="1"/>
    <col min="20" max="20" width="14.42578125" bestFit="1" customWidth="1"/>
    <col min="23" max="23" width="15" bestFit="1" customWidth="1"/>
    <col min="24" max="24" width="19.28515625" bestFit="1" customWidth="1"/>
    <col min="27" max="27" width="11.5703125" customWidth="1"/>
  </cols>
  <sheetData>
    <row r="1" spans="1:26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</row>
    <row r="2" spans="1:26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26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26" ht="14.45" customHeight="1"/>
    <row r="5" spans="1:26" ht="20.45" customHeight="1">
      <c r="A5" s="92" t="s">
        <v>61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W5" s="48"/>
      <c r="X5" s="48"/>
      <c r="Y5" s="48"/>
      <c r="Z5" s="48"/>
    </row>
    <row r="6" spans="1:26" ht="24.75" customHeight="1">
      <c r="A6" s="11"/>
      <c r="B6" s="11"/>
      <c r="C6" s="11"/>
      <c r="D6" s="98" t="s">
        <v>99</v>
      </c>
      <c r="E6" s="98"/>
      <c r="F6" s="98"/>
      <c r="G6" s="98"/>
      <c r="H6" s="98"/>
      <c r="I6" s="98"/>
      <c r="J6" s="98"/>
      <c r="K6" s="11"/>
      <c r="L6" s="98" t="s">
        <v>101</v>
      </c>
      <c r="M6" s="98"/>
      <c r="N6" s="98"/>
      <c r="O6" s="98"/>
      <c r="P6" s="98"/>
      <c r="Q6" s="98"/>
      <c r="R6" s="98"/>
      <c r="W6" s="48"/>
      <c r="X6" s="48"/>
      <c r="Y6" s="48"/>
      <c r="Z6" s="48"/>
    </row>
    <row r="7" spans="1:26" ht="24.75" customHeight="1">
      <c r="A7" s="93" t="s">
        <v>17</v>
      </c>
      <c r="B7" s="93"/>
      <c r="C7" s="11"/>
      <c r="D7" s="2" t="s">
        <v>38</v>
      </c>
      <c r="E7" s="12"/>
      <c r="F7" s="2" t="s">
        <v>37</v>
      </c>
      <c r="G7" s="12"/>
      <c r="H7" s="102" t="s">
        <v>14</v>
      </c>
      <c r="I7" s="102"/>
      <c r="J7" s="102"/>
      <c r="K7" s="11"/>
      <c r="L7" s="2" t="s">
        <v>38</v>
      </c>
      <c r="M7" s="12"/>
      <c r="N7" s="27" t="s">
        <v>37</v>
      </c>
      <c r="O7" s="12"/>
      <c r="P7" s="102" t="s">
        <v>14</v>
      </c>
      <c r="Q7" s="102"/>
      <c r="R7" s="102"/>
      <c r="W7" s="48"/>
      <c r="X7" s="48"/>
      <c r="Y7" s="48"/>
      <c r="Z7" s="48"/>
    </row>
    <row r="8" spans="1:26" ht="39" customHeight="1">
      <c r="A8" s="98"/>
      <c r="B8" s="98"/>
      <c r="C8" s="11"/>
      <c r="D8" s="19" t="s">
        <v>60</v>
      </c>
      <c r="E8" s="11"/>
      <c r="F8" s="19" t="s">
        <v>59</v>
      </c>
      <c r="G8" s="11"/>
      <c r="H8" s="3" t="s">
        <v>21</v>
      </c>
      <c r="I8" s="12"/>
      <c r="J8" s="4" t="s">
        <v>28</v>
      </c>
      <c r="K8" s="11"/>
      <c r="L8" s="19" t="s">
        <v>60</v>
      </c>
      <c r="M8" s="11"/>
      <c r="N8" s="19" t="s">
        <v>68</v>
      </c>
      <c r="O8" s="11"/>
      <c r="P8" s="3" t="s">
        <v>21</v>
      </c>
      <c r="Q8" s="12"/>
      <c r="R8" s="4" t="s">
        <v>28</v>
      </c>
      <c r="W8" s="48"/>
      <c r="X8" s="48"/>
      <c r="Y8" s="48"/>
      <c r="Z8" s="48"/>
    </row>
    <row r="9" spans="1:26" ht="24.75" customHeight="1">
      <c r="A9" s="103" t="s">
        <v>91</v>
      </c>
      <c r="B9" s="103"/>
      <c r="C9" s="11"/>
      <c r="D9" s="23">
        <f>'درآمد ناشی از فروش'!I8</f>
        <v>557025981</v>
      </c>
      <c r="E9" s="11"/>
      <c r="F9" s="24">
        <v>0</v>
      </c>
      <c r="G9" s="11"/>
      <c r="H9" s="23">
        <f>F9+D9</f>
        <v>557025981</v>
      </c>
      <c r="I9" s="11"/>
      <c r="J9" s="41">
        <f>(H9/درآمدها!F$11)*100</f>
        <v>-0.88076527046471453</v>
      </c>
      <c r="K9" s="11"/>
      <c r="L9" s="60">
        <f>'درآمد ناشی از فروش'!Q8</f>
        <v>1371248068</v>
      </c>
      <c r="M9" s="11"/>
      <c r="N9" s="23">
        <v>0</v>
      </c>
      <c r="O9" s="11"/>
      <c r="P9" s="60">
        <f>N9+L9</f>
        <v>1371248068</v>
      </c>
      <c r="Q9" s="11"/>
      <c r="R9" s="41">
        <v>1.3</v>
      </c>
      <c r="T9" s="34"/>
      <c r="U9" s="34"/>
      <c r="W9" s="48"/>
      <c r="X9" s="48"/>
      <c r="Y9" s="48"/>
      <c r="Z9" s="48"/>
    </row>
    <row r="10" spans="1:26" ht="24.75" customHeight="1">
      <c r="A10" s="99" t="s">
        <v>76</v>
      </c>
      <c r="B10" s="99"/>
      <c r="C10" s="11"/>
      <c r="D10" s="24">
        <f>'درآمد ناشی از فروش'!I10</f>
        <v>-2746454265</v>
      </c>
      <c r="E10" s="11"/>
      <c r="F10" s="24">
        <f>'درآمد ناشی از تغییر قیمت اوراق'!I8</f>
        <v>-3851896031</v>
      </c>
      <c r="G10" s="11"/>
      <c r="H10" s="24">
        <f>F10+D10</f>
        <v>-6598350296</v>
      </c>
      <c r="I10" s="11"/>
      <c r="J10" s="41">
        <f>(H10/درآمدها!F$11)*100</f>
        <v>10.43326160952871</v>
      </c>
      <c r="K10" s="11"/>
      <c r="L10" s="15">
        <f>'درآمد ناشی از فروش'!Q10</f>
        <v>16782667265</v>
      </c>
      <c r="M10" s="11"/>
      <c r="N10" s="24">
        <f>'درآمد ناشی از تغییر قیمت اوراق'!Q8</f>
        <v>-2745647014</v>
      </c>
      <c r="O10" s="11"/>
      <c r="P10" s="15">
        <f t="shared" ref="P10:P20" si="0">N10+L10</f>
        <v>14037020251</v>
      </c>
      <c r="Q10" s="11"/>
      <c r="R10" s="41">
        <v>13.3</v>
      </c>
      <c r="T10" s="34"/>
      <c r="U10" s="34"/>
      <c r="W10" s="48"/>
      <c r="X10" s="48"/>
      <c r="Y10" s="48"/>
      <c r="Z10" s="48"/>
    </row>
    <row r="11" spans="1:26" ht="24.75" customHeight="1">
      <c r="A11" s="99" t="s">
        <v>103</v>
      </c>
      <c r="B11" s="99"/>
      <c r="C11" s="11"/>
      <c r="D11" s="24">
        <f>'درآمد ناشی از فروش'!I12</f>
        <v>73152945</v>
      </c>
      <c r="E11" s="11"/>
      <c r="F11" s="24">
        <f>'درآمد ناشی از تغییر قیمت اوراق'!I12</f>
        <v>86756355</v>
      </c>
      <c r="G11" s="11"/>
      <c r="H11" s="24">
        <f>F11+D11</f>
        <v>159909300</v>
      </c>
      <c r="I11" s="11"/>
      <c r="J11" s="41">
        <f>(H11/درآمدها!F$11)*100</f>
        <v>-0.25284737636739274</v>
      </c>
      <c r="K11" s="11"/>
      <c r="L11" s="15">
        <f>'درآمد ناشی از فروش'!Q12</f>
        <v>73152945</v>
      </c>
      <c r="M11" s="11"/>
      <c r="N11" s="24">
        <f>'درآمد ناشی از تغییر قیمت اوراق'!Q12</f>
        <v>86756355</v>
      </c>
      <c r="O11" s="11"/>
      <c r="P11" s="15">
        <f t="shared" si="0"/>
        <v>159909300</v>
      </c>
      <c r="Q11" s="11"/>
      <c r="R11" s="41">
        <v>0.15</v>
      </c>
      <c r="T11" s="34"/>
      <c r="U11" s="34"/>
      <c r="W11" s="48"/>
      <c r="X11" s="48"/>
      <c r="Y11" s="48"/>
      <c r="Z11" s="48"/>
    </row>
    <row r="12" spans="1:26" ht="24.75" customHeight="1">
      <c r="A12" s="99" t="s">
        <v>77</v>
      </c>
      <c r="B12" s="99"/>
      <c r="C12" s="11"/>
      <c r="D12" s="24">
        <f>'درآمد ناشی از فروش'!I13</f>
        <v>1550363540</v>
      </c>
      <c r="E12" s="11"/>
      <c r="F12" s="24">
        <f>'درآمد ناشی از تغییر قیمت اوراق'!I14</f>
        <v>-62652135</v>
      </c>
      <c r="G12" s="11"/>
      <c r="H12" s="24">
        <f t="shared" ref="H12:H22" si="1">F12+D12</f>
        <v>1487711405</v>
      </c>
      <c r="I12" s="11"/>
      <c r="J12" s="41">
        <f>(H12/درآمدها!F$11)*100</f>
        <v>-2.3523580276200176</v>
      </c>
      <c r="K12" s="11"/>
      <c r="L12" s="15">
        <f>'درآمد ناشی از فروش'!Q13</f>
        <v>6556348426</v>
      </c>
      <c r="M12" s="11"/>
      <c r="N12" s="24">
        <f>'درآمد ناشی از تغییر قیمت اوراق'!Q14</f>
        <v>61024343</v>
      </c>
      <c r="O12" s="11"/>
      <c r="P12" s="15">
        <f t="shared" si="0"/>
        <v>6617372769</v>
      </c>
      <c r="Q12" s="11"/>
      <c r="R12" s="41">
        <v>6.27</v>
      </c>
      <c r="T12" s="34"/>
      <c r="U12" s="34"/>
      <c r="W12" s="48"/>
      <c r="X12" s="48"/>
      <c r="Y12" s="48"/>
      <c r="Z12" s="48"/>
    </row>
    <row r="13" spans="1:26" ht="24.75" customHeight="1">
      <c r="A13" s="99" t="s">
        <v>80</v>
      </c>
      <c r="B13" s="99"/>
      <c r="C13" s="11"/>
      <c r="D13" s="24">
        <f>'درآمد ناشی از فروش'!I14</f>
        <v>-175915986</v>
      </c>
      <c r="E13" s="11"/>
      <c r="F13" s="24">
        <f>'درآمد ناشی از تغییر قیمت اوراق'!I11</f>
        <v>-9692449318</v>
      </c>
      <c r="G13" s="11"/>
      <c r="H13" s="24">
        <f t="shared" si="1"/>
        <v>-9868365304</v>
      </c>
      <c r="I13" s="11"/>
      <c r="J13" s="41">
        <f>(H13/درآمدها!F$11)*100</f>
        <v>15.603784621353531</v>
      </c>
      <c r="K13" s="11"/>
      <c r="L13" s="15">
        <f>'درآمد ناشی از فروش'!Q14</f>
        <v>43059162838</v>
      </c>
      <c r="M13" s="11"/>
      <c r="N13" s="24">
        <f>'درآمد ناشی از تغییر قیمت اوراق'!Q11</f>
        <v>-5259131611</v>
      </c>
      <c r="O13" s="11"/>
      <c r="P13" s="15">
        <f t="shared" si="0"/>
        <v>37800031227</v>
      </c>
      <c r="Q13" s="11"/>
      <c r="R13" s="41">
        <v>35.82</v>
      </c>
      <c r="T13" s="34"/>
      <c r="U13" s="34"/>
      <c r="W13" s="48"/>
      <c r="X13" s="49"/>
      <c r="Y13" s="48"/>
      <c r="Z13" s="48"/>
    </row>
    <row r="14" spans="1:26" ht="24.75" customHeight="1">
      <c r="A14" s="99" t="s">
        <v>95</v>
      </c>
      <c r="B14" s="99"/>
      <c r="C14" s="11"/>
      <c r="D14" s="15">
        <f>'درآمد ناشی از فروش'!I15</f>
        <v>1267051886</v>
      </c>
      <c r="E14" s="11"/>
      <c r="F14" s="24">
        <f>'درآمد ناشی از تغییر قیمت اوراق'!I18</f>
        <v>-4439317939</v>
      </c>
      <c r="G14" s="11"/>
      <c r="H14" s="24">
        <f t="shared" si="1"/>
        <v>-3172266053</v>
      </c>
      <c r="I14" s="11"/>
      <c r="J14" s="41">
        <f>(H14/درآمدها!F$11)*100</f>
        <v>5.0159631030865279</v>
      </c>
      <c r="K14" s="11"/>
      <c r="L14" s="15">
        <f>'درآمد ناشی از فروش'!Q15</f>
        <v>10636167074</v>
      </c>
      <c r="M14" s="11"/>
      <c r="N14" s="24">
        <f>'درآمد ناشی از تغییر قیمت اوراق'!Q18</f>
        <v>-3853988249</v>
      </c>
      <c r="O14" s="11"/>
      <c r="P14" s="15">
        <f t="shared" si="0"/>
        <v>6782178825</v>
      </c>
      <c r="Q14" s="11"/>
      <c r="R14" s="41">
        <v>6.43</v>
      </c>
      <c r="T14" s="34"/>
      <c r="U14" s="34"/>
      <c r="W14" s="48"/>
      <c r="X14" s="49"/>
      <c r="Y14" s="48"/>
      <c r="Z14" s="48"/>
    </row>
    <row r="15" spans="1:26" ht="24.75" customHeight="1">
      <c r="A15" s="99" t="s">
        <v>96</v>
      </c>
      <c r="B15" s="99"/>
      <c r="C15" s="11"/>
      <c r="D15" s="15">
        <f>'درآمد ناشی از فروش'!I16</f>
        <v>601045806</v>
      </c>
      <c r="E15" s="11"/>
      <c r="F15" s="24">
        <v>0</v>
      </c>
      <c r="G15" s="11"/>
      <c r="H15" s="24">
        <f t="shared" si="1"/>
        <v>601045806</v>
      </c>
      <c r="I15" s="11"/>
      <c r="J15" s="41">
        <f>(H15/درآمدها!F$11)*100</f>
        <v>-0.95036908499833928</v>
      </c>
      <c r="K15" s="11"/>
      <c r="L15" s="15">
        <f>'درآمد ناشی از فروش'!Q16</f>
        <v>601045806</v>
      </c>
      <c r="M15" s="11"/>
      <c r="N15" s="15">
        <v>0</v>
      </c>
      <c r="O15" s="11"/>
      <c r="P15" s="15">
        <f t="shared" si="0"/>
        <v>601045806</v>
      </c>
      <c r="Q15" s="11"/>
      <c r="R15" s="41">
        <v>0.56999999999999995</v>
      </c>
      <c r="T15" s="34"/>
      <c r="U15" s="34"/>
      <c r="W15" s="48"/>
      <c r="X15" s="48"/>
      <c r="Y15" s="48"/>
      <c r="Z15" s="48"/>
    </row>
    <row r="16" spans="1:26" ht="24.75" customHeight="1">
      <c r="A16" s="99" t="s">
        <v>74</v>
      </c>
      <c r="B16" s="99"/>
      <c r="C16" s="11"/>
      <c r="D16" s="24">
        <f>'درآمد ناشی از فروش'!I17</f>
        <v>10579338845</v>
      </c>
      <c r="E16" s="11"/>
      <c r="F16" s="24">
        <f>'درآمد ناشی از تغییر قیمت اوراق'!I16</f>
        <v>768111552</v>
      </c>
      <c r="G16" s="11"/>
      <c r="H16" s="24">
        <f t="shared" si="1"/>
        <v>11347450397</v>
      </c>
      <c r="I16" s="11"/>
      <c r="J16" s="41">
        <f>(H16/درآمدها!F$11)*100</f>
        <v>-17.942502789647502</v>
      </c>
      <c r="K16" s="11"/>
      <c r="L16" s="24">
        <f>'درآمد ناشی از فروش'!Q17</f>
        <v>36092003284</v>
      </c>
      <c r="M16" s="11"/>
      <c r="N16" s="24">
        <f>'درآمد ناشی از تغییر قیمت اوراق'!Q16</f>
        <v>1125802929</v>
      </c>
      <c r="O16" s="11"/>
      <c r="P16" s="15">
        <f t="shared" si="0"/>
        <v>37217806213</v>
      </c>
      <c r="Q16" s="11"/>
      <c r="R16" s="41">
        <v>35.270000000000003</v>
      </c>
      <c r="T16" s="34"/>
      <c r="U16" s="34"/>
      <c r="W16" s="48"/>
      <c r="X16" s="48"/>
      <c r="Y16" s="48"/>
      <c r="Z16" s="48"/>
    </row>
    <row r="17" spans="1:26" ht="24.75" customHeight="1">
      <c r="A17" s="99" t="s">
        <v>81</v>
      </c>
      <c r="B17" s="99"/>
      <c r="C17" s="11"/>
      <c r="D17" s="24">
        <f>'درآمد ناشی از فروش'!I18</f>
        <v>-13111497291</v>
      </c>
      <c r="E17" s="11"/>
      <c r="F17" s="24">
        <f>'درآمد ناشی از تغییر قیمت اوراق'!I10</f>
        <v>-7870057683</v>
      </c>
      <c r="G17" s="11"/>
      <c r="H17" s="24">
        <f t="shared" si="1"/>
        <v>-20981554974</v>
      </c>
      <c r="I17" s="11"/>
      <c r="J17" s="41">
        <f>(H17/درآمدها!F$11)*100</f>
        <v>33.175876120301439</v>
      </c>
      <c r="K17" s="11"/>
      <c r="L17" s="15">
        <f>'درآمد ناشی از فروش'!Q18</f>
        <v>61425469932</v>
      </c>
      <c r="M17" s="11"/>
      <c r="N17" s="24">
        <f>'درآمد ناشی از تغییر قیمت اوراق'!Q10</f>
        <v>-5940982891</v>
      </c>
      <c r="O17" s="11"/>
      <c r="P17" s="15">
        <f t="shared" si="0"/>
        <v>55484487041</v>
      </c>
      <c r="Q17" s="11"/>
      <c r="R17" s="41">
        <v>52.58</v>
      </c>
      <c r="T17" s="34"/>
      <c r="U17" s="34"/>
      <c r="W17" s="48"/>
      <c r="X17" s="48"/>
      <c r="Y17" s="48"/>
      <c r="Z17" s="48"/>
    </row>
    <row r="18" spans="1:26" ht="24.75" customHeight="1">
      <c r="A18" s="99" t="s">
        <v>89</v>
      </c>
      <c r="B18" s="99"/>
      <c r="C18" s="11"/>
      <c r="D18" s="15">
        <f>'درآمد ناشی از فروش'!I19</f>
        <v>0</v>
      </c>
      <c r="E18" s="11"/>
      <c r="F18" s="24">
        <v>0</v>
      </c>
      <c r="G18" s="11"/>
      <c r="H18" s="24">
        <f t="shared" si="1"/>
        <v>0</v>
      </c>
      <c r="I18" s="11"/>
      <c r="J18" s="41">
        <f>(H18/درآمدها!F$11)*100</f>
        <v>0</v>
      </c>
      <c r="K18" s="11"/>
      <c r="L18" s="15">
        <f>'درآمد ناشی از فروش'!Q19</f>
        <v>756348613</v>
      </c>
      <c r="M18" s="11"/>
      <c r="N18" s="15">
        <v>0</v>
      </c>
      <c r="O18" s="11"/>
      <c r="P18" s="15">
        <f t="shared" si="0"/>
        <v>756348613</v>
      </c>
      <c r="Q18" s="11"/>
      <c r="R18" s="41">
        <v>0.72</v>
      </c>
      <c r="T18" s="34"/>
      <c r="U18" s="34"/>
      <c r="W18" s="48"/>
      <c r="X18" s="48"/>
      <c r="Y18" s="48"/>
      <c r="Z18" s="48"/>
    </row>
    <row r="19" spans="1:26" ht="24.75" customHeight="1">
      <c r="A19" s="99" t="s">
        <v>86</v>
      </c>
      <c r="B19" s="99"/>
      <c r="C19" s="11"/>
      <c r="D19" s="15">
        <f>'درآمد ناشی از فروش'!I20</f>
        <v>0</v>
      </c>
      <c r="E19" s="11"/>
      <c r="F19" s="24">
        <v>0</v>
      </c>
      <c r="G19" s="11"/>
      <c r="H19" s="24">
        <f t="shared" si="1"/>
        <v>0</v>
      </c>
      <c r="I19" s="11"/>
      <c r="J19" s="41">
        <f>(H19/درآمدها!F$11)*100</f>
        <v>0</v>
      </c>
      <c r="K19" s="11"/>
      <c r="L19" s="15">
        <f>'درآمد ناشی از فروش'!Q20</f>
        <v>44458163</v>
      </c>
      <c r="M19" s="11"/>
      <c r="N19" s="15">
        <v>0</v>
      </c>
      <c r="O19" s="11"/>
      <c r="P19" s="15">
        <f t="shared" si="0"/>
        <v>44458163</v>
      </c>
      <c r="Q19" s="11"/>
      <c r="R19" s="41">
        <v>0.04</v>
      </c>
      <c r="T19" s="34"/>
      <c r="U19" s="34"/>
      <c r="W19" s="48"/>
      <c r="X19" s="48"/>
      <c r="Y19" s="48"/>
      <c r="Z19" s="48"/>
    </row>
    <row r="20" spans="1:26" ht="24.75" customHeight="1">
      <c r="A20" s="99" t="s">
        <v>75</v>
      </c>
      <c r="B20" s="99"/>
      <c r="C20" s="11"/>
      <c r="D20" s="24">
        <f>'درآمد ناشی از فروش'!I21</f>
        <v>0</v>
      </c>
      <c r="E20" s="11"/>
      <c r="F20" s="24">
        <v>0</v>
      </c>
      <c r="G20" s="11"/>
      <c r="H20" s="24">
        <f t="shared" si="1"/>
        <v>0</v>
      </c>
      <c r="I20" s="11"/>
      <c r="J20" s="41">
        <f>(H20/درآمدها!F$11)*100</f>
        <v>0</v>
      </c>
      <c r="K20" s="11"/>
      <c r="L20" s="15">
        <f>'درآمد ناشی از فروش'!Q21</f>
        <v>41952273</v>
      </c>
      <c r="M20" s="11"/>
      <c r="N20" s="24">
        <v>0</v>
      </c>
      <c r="O20" s="11"/>
      <c r="P20" s="15">
        <f t="shared" si="0"/>
        <v>41952273</v>
      </c>
      <c r="Q20" s="11"/>
      <c r="R20" s="41">
        <v>0.04</v>
      </c>
      <c r="T20" s="34"/>
      <c r="U20" s="34"/>
    </row>
    <row r="21" spans="1:26" ht="24.75" customHeight="1">
      <c r="A21" s="99" t="s">
        <v>84</v>
      </c>
      <c r="B21" s="99"/>
      <c r="C21" s="11"/>
      <c r="D21" s="15">
        <f>'درآمد ناشی از فروش'!I22</f>
        <v>0</v>
      </c>
      <c r="E21" s="11"/>
      <c r="F21" s="15">
        <v>0</v>
      </c>
      <c r="G21" s="11"/>
      <c r="H21" s="24">
        <f t="shared" si="1"/>
        <v>0</v>
      </c>
      <c r="I21" s="11"/>
      <c r="J21" s="41">
        <f>(H21/درآمدها!F$11)*100</f>
        <v>0</v>
      </c>
      <c r="K21" s="11"/>
      <c r="L21" s="15">
        <f>'درآمد ناشی از فروش'!Q22</f>
        <v>115003710</v>
      </c>
      <c r="M21" s="11"/>
      <c r="N21" s="15">
        <v>0</v>
      </c>
      <c r="O21" s="11"/>
      <c r="P21" s="15">
        <f t="shared" ref="P21:P24" si="2">N21+L21</f>
        <v>115003710</v>
      </c>
      <c r="Q21" s="11"/>
      <c r="R21" s="41">
        <v>0.11</v>
      </c>
      <c r="T21" s="34"/>
      <c r="U21" s="34"/>
    </row>
    <row r="22" spans="1:26" ht="24" customHeight="1">
      <c r="A22" s="99" t="s">
        <v>79</v>
      </c>
      <c r="B22" s="99"/>
      <c r="C22" s="11"/>
      <c r="D22" s="15">
        <f>'درآمد ناشی از فروش'!I23</f>
        <v>0</v>
      </c>
      <c r="E22" s="11"/>
      <c r="F22" s="24">
        <v>0</v>
      </c>
      <c r="G22" s="11"/>
      <c r="H22" s="24">
        <f t="shared" si="1"/>
        <v>0</v>
      </c>
      <c r="I22" s="11"/>
      <c r="J22" s="41">
        <f>(H22/درآمدها!F$11)*100</f>
        <v>0</v>
      </c>
      <c r="K22" s="11"/>
      <c r="L22" s="15">
        <f>'درآمد ناشی از فروش'!Q23</f>
        <v>22703346</v>
      </c>
      <c r="M22" s="11"/>
      <c r="N22" s="15">
        <v>0</v>
      </c>
      <c r="O22" s="11"/>
      <c r="P22" s="15">
        <f t="shared" si="2"/>
        <v>22703346</v>
      </c>
      <c r="Q22" s="11"/>
      <c r="R22" s="41">
        <v>0.02</v>
      </c>
      <c r="T22" s="34"/>
      <c r="U22" s="34"/>
    </row>
    <row r="23" spans="1:26" ht="24" customHeight="1">
      <c r="A23" s="99" t="s">
        <v>78</v>
      </c>
      <c r="B23" s="99"/>
      <c r="C23" s="11"/>
      <c r="D23" s="15">
        <f>'درآمد ناشی از فروش'!I25</f>
        <v>0</v>
      </c>
      <c r="E23" s="11"/>
      <c r="F23" s="24">
        <v>0</v>
      </c>
      <c r="G23" s="11"/>
      <c r="H23" s="15">
        <f t="shared" ref="H23:H24" si="3">F23+D23</f>
        <v>0</v>
      </c>
      <c r="I23" s="11"/>
      <c r="J23" s="41">
        <f>(H23/درآمدها!F$11)*100</f>
        <v>0</v>
      </c>
      <c r="K23" s="11"/>
      <c r="L23" s="15">
        <f>'درآمد ناشی از فروش'!Q25</f>
        <v>1770993700</v>
      </c>
      <c r="M23" s="11"/>
      <c r="N23" s="15">
        <v>0</v>
      </c>
      <c r="O23" s="11"/>
      <c r="P23" s="15">
        <f t="shared" si="2"/>
        <v>1770993700</v>
      </c>
      <c r="Q23" s="11"/>
      <c r="R23" s="41">
        <v>1.68</v>
      </c>
      <c r="T23" s="34"/>
      <c r="U23" s="34"/>
    </row>
    <row r="24" spans="1:26" ht="24" customHeight="1">
      <c r="A24" s="99" t="s">
        <v>102</v>
      </c>
      <c r="B24" s="99"/>
      <c r="C24" s="11"/>
      <c r="D24" s="15">
        <v>0</v>
      </c>
      <c r="E24" s="11"/>
      <c r="F24" s="24">
        <f>'درآمد ناشی از تغییر قیمت اوراق'!I9</f>
        <v>206784761</v>
      </c>
      <c r="G24" s="11"/>
      <c r="H24" s="15">
        <f t="shared" si="3"/>
        <v>206784761</v>
      </c>
      <c r="I24" s="11"/>
      <c r="J24" s="41">
        <f>(H24/درآمدها!F$11)*100</f>
        <v>-0.32696650095778268</v>
      </c>
      <c r="K24" s="11"/>
      <c r="L24" s="15">
        <v>0</v>
      </c>
      <c r="M24" s="11"/>
      <c r="N24" s="24">
        <f>'درآمد ناشی از تغییر قیمت اوراق'!Q9</f>
        <v>206784761</v>
      </c>
      <c r="O24" s="11"/>
      <c r="P24" s="15">
        <f t="shared" si="2"/>
        <v>206784761</v>
      </c>
      <c r="Q24" s="11"/>
      <c r="R24" s="41">
        <v>0.2</v>
      </c>
      <c r="T24" s="34"/>
      <c r="U24" s="34"/>
    </row>
    <row r="25" spans="1:26" ht="24.75" customHeight="1" thickBot="1">
      <c r="A25" s="93" t="s">
        <v>14</v>
      </c>
      <c r="B25" s="93"/>
      <c r="C25" s="11"/>
      <c r="D25" s="25">
        <f>SUM(D9:D24)</f>
        <v>-1405888539</v>
      </c>
      <c r="E25" s="11"/>
      <c r="F25" s="25">
        <f>SUM(F9:F24)</f>
        <v>-24854720438</v>
      </c>
      <c r="G25" s="24"/>
      <c r="H25" s="25">
        <f>SUM(H9:H24)</f>
        <v>-26260608977</v>
      </c>
      <c r="I25" s="11"/>
      <c r="J25" s="42">
        <f>SUM(J9:J24)</f>
        <v>41.523076404214464</v>
      </c>
      <c r="K25" s="11"/>
      <c r="L25" s="17">
        <f>SUM(L9:L24)</f>
        <v>179348725443</v>
      </c>
      <c r="M25" s="11"/>
      <c r="N25" s="25">
        <f>SUM(N9:N24)</f>
        <v>-16319381377</v>
      </c>
      <c r="O25" s="11"/>
      <c r="P25" s="17">
        <f>SUM(P9:P24)</f>
        <v>163029344066</v>
      </c>
      <c r="Q25" s="11"/>
      <c r="R25" s="42">
        <f>SUM(R9:R24)</f>
        <v>154.5</v>
      </c>
      <c r="T25" s="34"/>
      <c r="U25" s="34"/>
    </row>
    <row r="26" spans="1:26" ht="13.5" thickTop="1">
      <c r="F26" s="22"/>
      <c r="L26" s="21"/>
      <c r="N26" s="22"/>
      <c r="U26" s="21"/>
    </row>
    <row r="27" spans="1:26">
      <c r="D27" s="22"/>
      <c r="L27" s="21"/>
      <c r="N27" s="22"/>
    </row>
    <row r="28" spans="1:26">
      <c r="D28" s="22"/>
      <c r="F28" s="22"/>
      <c r="H28" s="22"/>
      <c r="L28" s="21"/>
      <c r="N28" s="22"/>
    </row>
    <row r="29" spans="1:26">
      <c r="D29" s="22"/>
      <c r="F29" s="22"/>
      <c r="H29" s="22"/>
      <c r="L29" s="21"/>
      <c r="N29" s="22"/>
    </row>
    <row r="30" spans="1:26">
      <c r="D30" s="22"/>
      <c r="F30" s="22"/>
      <c r="L30" s="21"/>
      <c r="N30" s="22"/>
    </row>
    <row r="31" spans="1:26">
      <c r="D31" s="22"/>
      <c r="F31" s="22"/>
      <c r="L31" s="48"/>
      <c r="N31" s="22"/>
    </row>
    <row r="32" spans="1:26">
      <c r="D32" s="22"/>
      <c r="L32" s="50"/>
    </row>
  </sheetData>
  <mergeCells count="26">
    <mergeCell ref="A25:B25"/>
    <mergeCell ref="A20:B20"/>
    <mergeCell ref="A13:B13"/>
    <mergeCell ref="A16:B16"/>
    <mergeCell ref="A17:B17"/>
    <mergeCell ref="A21:B21"/>
    <mergeCell ref="A15:B15"/>
    <mergeCell ref="A18:B18"/>
    <mergeCell ref="A23:B23"/>
    <mergeCell ref="A19:B19"/>
    <mergeCell ref="A24:B24"/>
    <mergeCell ref="A9:B9"/>
    <mergeCell ref="A14:B14"/>
    <mergeCell ref="A11:B11"/>
    <mergeCell ref="A12:B12"/>
    <mergeCell ref="A22:B22"/>
    <mergeCell ref="A10:B10"/>
    <mergeCell ref="A1:R1"/>
    <mergeCell ref="A2:R2"/>
    <mergeCell ref="A3:R3"/>
    <mergeCell ref="A5:R5"/>
    <mergeCell ref="A7:B8"/>
    <mergeCell ref="H7:J7"/>
    <mergeCell ref="P7:R7"/>
    <mergeCell ref="D6:J6"/>
    <mergeCell ref="L6:R6"/>
  </mergeCells>
  <pageMargins left="0.39" right="0.39" top="0.39" bottom="0.39" header="0" footer="0"/>
  <pageSetup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M21"/>
  <sheetViews>
    <sheetView rightToLeft="1" view="pageBreakPreview" zoomScaleNormal="100" zoomScaleSheetLayoutView="100" workbookViewId="0">
      <selection activeCell="C21" sqref="C21"/>
    </sheetView>
  </sheetViews>
  <sheetFormatPr defaultRowHeight="12.75"/>
  <cols>
    <col min="1" max="1" width="34.140625" bestFit="1" customWidth="1"/>
    <col min="2" max="2" width="1.28515625" customWidth="1"/>
    <col min="3" max="3" width="19.42578125" customWidth="1"/>
    <col min="4" max="4" width="1.28515625" customWidth="1"/>
    <col min="5" max="5" width="16.5703125" customWidth="1"/>
    <col min="6" max="6" width="1.28515625" customWidth="1"/>
    <col min="7" max="7" width="19.42578125" customWidth="1"/>
    <col min="8" max="8" width="1.28515625" customWidth="1"/>
    <col min="9" max="9" width="15.5703125" customWidth="1"/>
    <col min="10" max="10" width="0.28515625" customWidth="1"/>
    <col min="26" max="26" width="11.5703125" customWidth="1"/>
  </cols>
  <sheetData>
    <row r="1" spans="1:13" ht="29.1" customHeight="1">
      <c r="A1" s="91" t="s">
        <v>0</v>
      </c>
      <c r="B1" s="91"/>
      <c r="C1" s="91"/>
      <c r="D1" s="91"/>
      <c r="E1" s="91"/>
      <c r="F1" s="91"/>
      <c r="G1" s="91"/>
      <c r="H1" s="91"/>
      <c r="I1" s="91"/>
    </row>
    <row r="2" spans="1:13" ht="21.75" customHeight="1">
      <c r="A2" s="91" t="s">
        <v>25</v>
      </c>
      <c r="B2" s="91"/>
      <c r="C2" s="91"/>
      <c r="D2" s="91"/>
      <c r="E2" s="91"/>
      <c r="F2" s="91"/>
      <c r="G2" s="91"/>
      <c r="H2" s="91"/>
      <c r="I2" s="91"/>
    </row>
    <row r="3" spans="1:13" ht="21.75" customHeight="1">
      <c r="A3" s="91" t="s">
        <v>97</v>
      </c>
      <c r="B3" s="91"/>
      <c r="C3" s="91"/>
      <c r="D3" s="91"/>
      <c r="E3" s="91"/>
      <c r="F3" s="91"/>
      <c r="G3" s="91"/>
      <c r="H3" s="91"/>
      <c r="I3" s="91"/>
    </row>
    <row r="4" spans="1:13" ht="14.45" customHeight="1"/>
    <row r="5" spans="1:13" ht="32.25" customHeight="1">
      <c r="A5" s="92" t="s">
        <v>63</v>
      </c>
      <c r="B5" s="92"/>
      <c r="C5" s="92"/>
      <c r="D5" s="92"/>
      <c r="E5" s="92"/>
      <c r="F5" s="92"/>
      <c r="G5" s="92"/>
      <c r="H5" s="92"/>
      <c r="I5" s="92"/>
    </row>
    <row r="6" spans="1:13" ht="24.75" customHeight="1">
      <c r="A6" s="11"/>
      <c r="B6" s="11"/>
      <c r="C6" s="98" t="s">
        <v>99</v>
      </c>
      <c r="D6" s="98"/>
      <c r="E6" s="98"/>
      <c r="F6" s="11"/>
      <c r="G6" s="98" t="s">
        <v>100</v>
      </c>
      <c r="H6" s="98"/>
      <c r="I6" s="98"/>
    </row>
    <row r="7" spans="1:13" ht="40.5" customHeight="1">
      <c r="A7" s="2" t="s">
        <v>39</v>
      </c>
      <c r="B7" s="11"/>
      <c r="C7" s="4" t="s">
        <v>40</v>
      </c>
      <c r="D7" s="12"/>
      <c r="E7" s="4" t="s">
        <v>41</v>
      </c>
      <c r="F7" s="11"/>
      <c r="G7" s="4" t="s">
        <v>40</v>
      </c>
      <c r="H7" s="12"/>
      <c r="I7" s="4" t="s">
        <v>41</v>
      </c>
    </row>
    <row r="8" spans="1:13" ht="24.75" customHeight="1">
      <c r="A8" s="13" t="s">
        <v>54</v>
      </c>
      <c r="B8" s="11"/>
      <c r="C8" s="60">
        <v>74209</v>
      </c>
      <c r="D8" s="11"/>
      <c r="E8" s="61" t="s">
        <v>62</v>
      </c>
      <c r="F8" s="11"/>
      <c r="G8" s="60">
        <v>46305410</v>
      </c>
      <c r="H8" s="11"/>
      <c r="I8" s="61" t="s">
        <v>62</v>
      </c>
      <c r="L8" s="21"/>
      <c r="M8" s="21"/>
    </row>
    <row r="9" spans="1:13" ht="24.75" customHeight="1">
      <c r="A9" s="14" t="s">
        <v>90</v>
      </c>
      <c r="B9" s="11"/>
      <c r="C9" s="15">
        <v>21415</v>
      </c>
      <c r="D9" s="11"/>
      <c r="E9" s="62" t="s">
        <v>62</v>
      </c>
      <c r="F9" s="11"/>
      <c r="G9" s="15">
        <v>42830</v>
      </c>
      <c r="H9" s="11"/>
      <c r="I9" s="62" t="s">
        <v>62</v>
      </c>
      <c r="L9" s="21"/>
      <c r="M9" s="21"/>
    </row>
    <row r="10" spans="1:13" ht="24.75" customHeight="1">
      <c r="A10" s="14" t="s">
        <v>55</v>
      </c>
      <c r="B10" s="11"/>
      <c r="C10" s="15">
        <v>190006</v>
      </c>
      <c r="D10" s="11"/>
      <c r="E10" s="62" t="s">
        <v>62</v>
      </c>
      <c r="F10" s="11"/>
      <c r="G10" s="15">
        <v>806282</v>
      </c>
      <c r="H10" s="11"/>
      <c r="I10" s="62" t="s">
        <v>62</v>
      </c>
      <c r="L10" s="21"/>
      <c r="M10" s="21"/>
    </row>
    <row r="11" spans="1:13" ht="24.75" customHeight="1">
      <c r="A11" s="14" t="s">
        <v>56</v>
      </c>
      <c r="B11" s="11"/>
      <c r="C11" s="15">
        <v>32878</v>
      </c>
      <c r="D11" s="11"/>
      <c r="E11" s="62" t="s">
        <v>62</v>
      </c>
      <c r="F11" s="11"/>
      <c r="G11" s="15">
        <v>176978</v>
      </c>
      <c r="H11" s="11"/>
      <c r="I11" s="62" t="s">
        <v>62</v>
      </c>
      <c r="L11" s="21"/>
      <c r="M11" s="21"/>
    </row>
    <row r="12" spans="1:13" ht="24.75" customHeight="1">
      <c r="A12" s="14" t="s">
        <v>54</v>
      </c>
      <c r="B12" s="11"/>
      <c r="C12" s="15">
        <v>0</v>
      </c>
      <c r="D12" s="11"/>
      <c r="E12" s="62" t="s">
        <v>62</v>
      </c>
      <c r="F12" s="11"/>
      <c r="G12" s="15">
        <v>1401119118</v>
      </c>
      <c r="H12" s="11"/>
      <c r="I12" s="62" t="s">
        <v>62</v>
      </c>
      <c r="L12" s="21"/>
      <c r="M12" s="21"/>
    </row>
    <row r="13" spans="1:13" ht="24.75" customHeight="1">
      <c r="A13" s="14" t="s">
        <v>90</v>
      </c>
      <c r="B13" s="11"/>
      <c r="C13" s="15">
        <v>1052054760</v>
      </c>
      <c r="D13" s="11"/>
      <c r="E13" s="62" t="s">
        <v>62</v>
      </c>
      <c r="F13" s="11"/>
      <c r="G13" s="15">
        <v>2612602654</v>
      </c>
      <c r="H13" s="11"/>
      <c r="I13" s="62" t="s">
        <v>62</v>
      </c>
      <c r="L13" s="21"/>
      <c r="M13" s="21"/>
    </row>
    <row r="14" spans="1:13" ht="24.75" customHeight="1">
      <c r="A14" s="14" t="s">
        <v>24</v>
      </c>
      <c r="B14" s="11"/>
      <c r="C14" s="15">
        <v>34311</v>
      </c>
      <c r="D14" s="11"/>
      <c r="E14" s="62" t="s">
        <v>62</v>
      </c>
      <c r="F14" s="11"/>
      <c r="G14" s="15">
        <v>142106</v>
      </c>
      <c r="H14" s="11"/>
      <c r="I14" s="62" t="s">
        <v>62</v>
      </c>
      <c r="L14" s="21"/>
      <c r="M14" s="21"/>
    </row>
    <row r="15" spans="1:13" ht="24.75" customHeight="1" thickBot="1">
      <c r="A15" s="9" t="s">
        <v>14</v>
      </c>
      <c r="B15" s="11"/>
      <c r="C15" s="17">
        <f>SUM(C8:C14)</f>
        <v>1052407579</v>
      </c>
      <c r="D15" s="11"/>
      <c r="E15" s="17" t="s">
        <v>62</v>
      </c>
      <c r="F15" s="11"/>
      <c r="G15" s="17">
        <f>SUM(G8:G14)</f>
        <v>4061195378</v>
      </c>
      <c r="H15" s="11"/>
      <c r="I15" s="17" t="s">
        <v>62</v>
      </c>
      <c r="L15" s="21"/>
      <c r="M15" s="21"/>
    </row>
    <row r="16" spans="1:13" ht="13.5" thickTop="1"/>
    <row r="18" spans="3:7">
      <c r="G18" s="28"/>
    </row>
    <row r="19" spans="3:7">
      <c r="C19" s="21"/>
      <c r="G19" s="28"/>
    </row>
    <row r="20" spans="3:7">
      <c r="G20" s="21"/>
    </row>
    <row r="21" spans="3:7">
      <c r="G21" s="21"/>
    </row>
  </sheetData>
  <mergeCells count="6">
    <mergeCell ref="A1:I1"/>
    <mergeCell ref="A2:I2"/>
    <mergeCell ref="A3:I3"/>
    <mergeCell ref="A5:I5"/>
    <mergeCell ref="C6:E6"/>
    <mergeCell ref="G6:I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79998168889431442"/>
    <pageSetUpPr fitToPage="1"/>
  </sheetPr>
  <dimension ref="A1:F17"/>
  <sheetViews>
    <sheetView rightToLeft="1" view="pageBreakPreview" zoomScaleNormal="100" zoomScaleSheetLayoutView="100" workbookViewId="0">
      <selection activeCell="B15" sqref="B1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  <col min="27" max="27" width="11.5703125" customWidth="1"/>
  </cols>
  <sheetData>
    <row r="1" spans="1:6" ht="29.1" customHeight="1">
      <c r="A1" s="91" t="s">
        <v>0</v>
      </c>
      <c r="B1" s="91"/>
      <c r="C1" s="91"/>
      <c r="D1" s="91"/>
      <c r="E1" s="91"/>
      <c r="F1" s="91"/>
    </row>
    <row r="2" spans="1:6" ht="21.75" customHeight="1">
      <c r="A2" s="91" t="s">
        <v>25</v>
      </c>
      <c r="B2" s="91"/>
      <c r="C2" s="91"/>
      <c r="D2" s="91"/>
      <c r="E2" s="91"/>
      <c r="F2" s="91"/>
    </row>
    <row r="3" spans="1:6" ht="21.75" customHeight="1">
      <c r="A3" s="91" t="s">
        <v>97</v>
      </c>
      <c r="B3" s="91"/>
      <c r="C3" s="91"/>
      <c r="D3" s="91"/>
      <c r="E3" s="91"/>
      <c r="F3" s="91"/>
    </row>
    <row r="4" spans="1:6" ht="14.45" customHeight="1"/>
    <row r="5" spans="1:6" ht="29.1" customHeight="1">
      <c r="A5" s="92" t="s">
        <v>64</v>
      </c>
      <c r="B5" s="92"/>
      <c r="C5" s="92"/>
      <c r="D5" s="92"/>
      <c r="E5" s="92"/>
      <c r="F5" s="92"/>
    </row>
    <row r="6" spans="1:6" ht="24.75" customHeight="1">
      <c r="D6" s="19" t="s">
        <v>99</v>
      </c>
      <c r="F6" s="19" t="s">
        <v>98</v>
      </c>
    </row>
    <row r="7" spans="1:6" ht="24.75" customHeight="1">
      <c r="A7" s="94" t="s">
        <v>34</v>
      </c>
      <c r="B7" s="94"/>
      <c r="D7" s="3" t="s">
        <v>21</v>
      </c>
      <c r="F7" s="3" t="s">
        <v>21</v>
      </c>
    </row>
    <row r="8" spans="1:6" ht="24.75" customHeight="1">
      <c r="A8" s="103" t="s">
        <v>34</v>
      </c>
      <c r="B8" s="103"/>
      <c r="D8" s="60">
        <v>0</v>
      </c>
      <c r="E8" s="11"/>
      <c r="F8" s="60">
        <v>0</v>
      </c>
    </row>
    <row r="9" spans="1:6" ht="24.75" customHeight="1">
      <c r="A9" s="99" t="s">
        <v>42</v>
      </c>
      <c r="B9" s="99"/>
      <c r="D9" s="15">
        <v>0</v>
      </c>
      <c r="E9" s="11"/>
      <c r="F9" s="15">
        <v>1026349</v>
      </c>
    </row>
    <row r="10" spans="1:6" ht="24.75" customHeight="1">
      <c r="A10" s="99" t="s">
        <v>43</v>
      </c>
      <c r="B10" s="99"/>
      <c r="D10" s="16">
        <v>0</v>
      </c>
      <c r="E10" s="11"/>
      <c r="F10" s="16">
        <v>0</v>
      </c>
    </row>
    <row r="11" spans="1:6" ht="24.75" customHeight="1">
      <c r="A11" s="93" t="s">
        <v>14</v>
      </c>
      <c r="B11" s="93"/>
      <c r="D11" s="17">
        <f>SUM(D8:D10)</f>
        <v>0</v>
      </c>
      <c r="E11" s="11"/>
      <c r="F11" s="17">
        <f>SUM(F8:F10)</f>
        <v>1026349</v>
      </c>
    </row>
    <row r="15" spans="1:6">
      <c r="F15" s="28"/>
    </row>
    <row r="17" spans="6:6">
      <c r="F17" s="2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A7:B7"/>
    <mergeCell ref="A5:F5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جلد</vt:lpstr>
      <vt:lpstr>سهام</vt:lpstr>
      <vt:lpstr>واحدهای صندوق</vt:lpstr>
      <vt:lpstr>سپرده</vt:lpstr>
      <vt:lpstr>درآمدها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سود سپرده بانکی</vt:lpstr>
      <vt:lpstr>درآمد ناشی از فروش</vt:lpstr>
      <vt:lpstr>درآمد ناشی از تغییر قیمت اوراق</vt:lpstr>
      <vt:lpstr>درآمد سود سهام</vt:lpstr>
      <vt:lpstr>جلد!Print_Area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'سایر درآمدها'!Print_Area</vt:lpstr>
      <vt:lpstr>سپرده!Print_Area</vt:lpstr>
      <vt:lpstr>سهام!Print_Area</vt:lpstr>
      <vt:lpstr>'سود سپرده بانکی'!Print_Area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Ayda Azimi</dc:creator>
  <dc:description/>
  <cp:lastModifiedBy>Ayda Azimi</cp:lastModifiedBy>
  <cp:lastPrinted>2026-02-22T14:28:27Z</cp:lastPrinted>
  <dcterms:created xsi:type="dcterms:W3CDTF">2025-07-23T11:35:20Z</dcterms:created>
  <dcterms:modified xsi:type="dcterms:W3CDTF">2026-02-23T12:01:51Z</dcterms:modified>
</cp:coreProperties>
</file>