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4\"/>
    </mc:Choice>
  </mc:AlternateContent>
  <xr:revisionPtr revIDLastSave="0" documentId="13_ncr:1_{5C7493F3-CD39-438C-B819-66CFFC4CDAFC}" xr6:coauthVersionLast="47" xr6:coauthVersionMax="47" xr10:uidLastSave="{00000000-0000-0000-0000-000000000000}"/>
  <bookViews>
    <workbookView xWindow="-108" yWindow="-108" windowWidth="23256" windowHeight="12576" tabRatio="913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22" r:id="rId13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سهام'!$A$1:$T$14</definedName>
    <definedName name="_xlnm.Print_Area" localSheetId="6">'درآمد سرمایه گذاری در صندوق'!$A$1:$S$27</definedName>
    <definedName name="_xlnm.Print_Area" localSheetId="12">'درآمد سود سهام'!$A$1:$S$10</definedName>
    <definedName name="_xlnm.Print_Area" localSheetId="11">'درآمد ناشی از تغییر قیمت اوراق'!$A$1:$Q$22</definedName>
    <definedName name="_xlnm.Print_Area" localSheetId="10">'درآمد ناشی از فروش'!$A$1:$Q$27</definedName>
    <definedName name="_xlnm.Print_Area" localSheetId="4">درآمدها!$A$1:$J$12</definedName>
    <definedName name="_xlnm.Print_Area" localSheetId="8">'سایر درآمدها'!$A$1:$G$12</definedName>
    <definedName name="_xlnm.Print_Area" localSheetId="3">سپرده!$A$1:$K$15</definedName>
    <definedName name="_xlnm.Print_Area" localSheetId="1">سهام!$A$1:$AB$14</definedName>
    <definedName name="_xlnm.Print_Area" localSheetId="9">'سود سپرده بانکی'!$A$1:$N$16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9" l="1"/>
  <c r="Z18" i="4"/>
  <c r="Y13" i="2"/>
  <c r="W13" i="2"/>
  <c r="S13" i="2"/>
  <c r="Q13" i="2"/>
  <c r="O13" i="2"/>
  <c r="M13" i="2"/>
  <c r="K13" i="2"/>
  <c r="J11" i="8"/>
  <c r="H10" i="8"/>
  <c r="H9" i="8"/>
  <c r="H8" i="8"/>
  <c r="H7" i="8"/>
  <c r="R26" i="10"/>
  <c r="J26" i="10"/>
  <c r="P26" i="10"/>
  <c r="H26" i="10"/>
  <c r="P25" i="10"/>
  <c r="H25" i="10"/>
  <c r="P9" i="10"/>
  <c r="H9" i="10"/>
  <c r="N25" i="10"/>
  <c r="N24" i="10"/>
  <c r="P24" i="10"/>
  <c r="N17" i="10"/>
  <c r="N16" i="10"/>
  <c r="N14" i="10"/>
  <c r="N13" i="10"/>
  <c r="N12" i="10"/>
  <c r="N11" i="10"/>
  <c r="N10" i="10"/>
  <c r="O12" i="9"/>
  <c r="O11" i="9"/>
  <c r="O10" i="9"/>
  <c r="O9" i="9"/>
  <c r="F25" i="10"/>
  <c r="F24" i="10"/>
  <c r="F17" i="10"/>
  <c r="F16" i="10"/>
  <c r="F14" i="10"/>
  <c r="F13" i="10"/>
  <c r="F12" i="10"/>
  <c r="F11" i="10"/>
  <c r="F10" i="10"/>
  <c r="F12" i="9"/>
  <c r="F11" i="9"/>
  <c r="F10" i="9"/>
  <c r="F9" i="9"/>
  <c r="L26" i="10"/>
  <c r="D26" i="10"/>
  <c r="Q21" i="21"/>
  <c r="Q18" i="21"/>
  <c r="I8" i="21"/>
  <c r="I21" i="21"/>
  <c r="I18" i="21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M11" i="9"/>
  <c r="M10" i="9"/>
  <c r="M9" i="9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11" i="9"/>
  <c r="D10" i="9"/>
  <c r="D9" i="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M15" i="18"/>
  <c r="K15" i="18"/>
  <c r="I15" i="18"/>
  <c r="G15" i="18"/>
  <c r="E15" i="18"/>
  <c r="C15" i="18"/>
  <c r="D11" i="14"/>
  <c r="F11" i="14"/>
  <c r="G15" i="13"/>
  <c r="K14" i="7"/>
  <c r="I14" i="7"/>
  <c r="G14" i="7"/>
  <c r="E14" i="7"/>
  <c r="C14" i="7"/>
  <c r="AA13" i="2"/>
  <c r="O21" i="21"/>
  <c r="M21" i="21"/>
  <c r="K21" i="21"/>
  <c r="G21" i="21"/>
  <c r="E21" i="21"/>
  <c r="C21" i="21"/>
  <c r="Q12" i="21"/>
  <c r="M8" i="22"/>
  <c r="M9" i="22" s="1"/>
  <c r="I9" i="9" s="1"/>
  <c r="I13" i="9" s="1"/>
  <c r="O26" i="19"/>
  <c r="M26" i="19"/>
  <c r="K26" i="19"/>
  <c r="G26" i="19"/>
  <c r="E26" i="19"/>
  <c r="C26" i="19"/>
  <c r="C15" i="13"/>
  <c r="X18" i="4"/>
  <c r="V18" i="4"/>
  <c r="R18" i="4"/>
  <c r="P18" i="4"/>
  <c r="N18" i="4"/>
  <c r="L18" i="4"/>
  <c r="J18" i="4"/>
  <c r="H18" i="4"/>
  <c r="F18" i="4"/>
  <c r="D18" i="4"/>
  <c r="I13" i="2"/>
  <c r="G13" i="2"/>
  <c r="E13" i="2"/>
  <c r="G14" i="18"/>
  <c r="G13" i="18"/>
  <c r="G12" i="18"/>
  <c r="G10" i="18"/>
  <c r="G9" i="18"/>
  <c r="G8" i="18"/>
  <c r="Q9" i="22"/>
  <c r="O9" i="22"/>
  <c r="K9" i="22"/>
  <c r="I9" i="22"/>
  <c r="S8" i="22"/>
  <c r="S9" i="22" s="1"/>
  <c r="R9" i="9" s="1"/>
  <c r="R13" i="9" s="1"/>
  <c r="N26" i="10" l="1"/>
  <c r="F26" i="10"/>
  <c r="Q9" i="21"/>
  <c r="Q10" i="21"/>
  <c r="Q11" i="21"/>
  <c r="Q13" i="21"/>
  <c r="Q14" i="21"/>
  <c r="Q15" i="21"/>
  <c r="Q16" i="21"/>
  <c r="Q17" i="21"/>
  <c r="Q19" i="21"/>
  <c r="I9" i="21"/>
  <c r="I10" i="21"/>
  <c r="I11" i="21"/>
  <c r="I12" i="21"/>
  <c r="I13" i="21"/>
  <c r="I14" i="21"/>
  <c r="H12" i="10" s="1"/>
  <c r="I15" i="21"/>
  <c r="I16" i="21"/>
  <c r="P15" i="10"/>
  <c r="P18" i="10"/>
  <c r="P19" i="10"/>
  <c r="P20" i="10"/>
  <c r="Q8" i="19"/>
  <c r="H15" i="10"/>
  <c r="H10" i="10" l="1"/>
  <c r="T10" i="9"/>
  <c r="P17" i="10"/>
  <c r="H13" i="10"/>
  <c r="H16" i="10"/>
  <c r="K10" i="9"/>
  <c r="H11" i="10"/>
  <c r="T9" i="9"/>
  <c r="P11" i="10"/>
  <c r="P13" i="10"/>
  <c r="P16" i="10"/>
  <c r="P14" i="10"/>
  <c r="P12" i="10"/>
  <c r="H17" i="10"/>
  <c r="Q20" i="21"/>
  <c r="T12" i="9" s="1"/>
  <c r="I17" i="21"/>
  <c r="I19" i="21"/>
  <c r="H14" i="10" s="1"/>
  <c r="I20" i="21"/>
  <c r="K12" i="9" s="1"/>
  <c r="T11" i="9"/>
  <c r="K11" i="9"/>
  <c r="H19" i="10"/>
  <c r="H20" i="10"/>
  <c r="H21" i="10"/>
  <c r="T13" i="9" l="1"/>
  <c r="O13" i="9"/>
  <c r="F13" i="9"/>
  <c r="K9" i="9"/>
  <c r="K13" i="9" s="1"/>
  <c r="P21" i="10"/>
  <c r="M13" i="9"/>
  <c r="D13" i="9"/>
  <c r="F10" i="8"/>
  <c r="Q8" i="21"/>
  <c r="M9" i="18" l="1"/>
  <c r="M10" i="18"/>
  <c r="M11" i="18"/>
  <c r="M12" i="18"/>
  <c r="M13" i="18"/>
  <c r="M14" i="18"/>
  <c r="M8" i="18"/>
  <c r="G11" i="18"/>
  <c r="H23" i="10"/>
  <c r="H22" i="10"/>
  <c r="F9" i="8"/>
  <c r="P22" i="10" l="1"/>
  <c r="Q26" i="19"/>
  <c r="H18" i="10"/>
  <c r="I26" i="19"/>
  <c r="P10" i="10"/>
  <c r="H24" i="10"/>
  <c r="P23" i="10"/>
  <c r="H13" i="9" l="1"/>
  <c r="Q13" i="9"/>
  <c r="F7" i="8" l="1"/>
  <c r="F8" i="8" l="1"/>
  <c r="F11" i="8" s="1"/>
  <c r="H11" i="8" l="1"/>
</calcChain>
</file>

<file path=xl/sharedStrings.xml><?xml version="1.0" encoding="utf-8"?>
<sst xmlns="http://schemas.openxmlformats.org/spreadsheetml/2006/main" count="326" uniqueCount="113">
  <si>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</si>
  <si>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</si>
  <si>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</si>
  <si>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</si>
  <si>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</si>
  <si>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</si>
  <si>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</si>
  <si>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</si>
  <si>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</si>
  <si>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</si>
  <si>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</si>
  <si>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</si>
  <si>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</si>
  <si>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</si>
  <si>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</si>
  <si>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</si>
  <si>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</si>
  <si>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</si>
  <si>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</si>
  <si>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</si>
  <si>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</si>
  <si>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</si>
  <si>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</si>
  <si>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</si>
  <si>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</si>
  <si>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</si>
  <si>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</si>
  <si>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</si>
  <si>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</si>
  <si>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</si>
  <si>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</si>
  <si>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</si>
  <si>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</si>
  <si>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</si>
  <si>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</si>
  <si>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</si>
  <si>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</si>
  <si>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</si>
  <si>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</si>
  <si>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</si>
  <si>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</si>
  <si>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</si>
  <si>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</si>
  <si>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</si>
  <si>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</si>
  <si>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</si>
  <si>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</si>
  <si>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</si>
  <si>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</si>
  <si>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</si>
  <si>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</si>
  <si>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</si>
  <si>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</si>
  <si>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</si>
  <si>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</si>
  <si>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</si>
  <si>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</si>
  <si>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</si>
  <si>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</si>
  <si>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</si>
  <si>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</si>
  <si>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</si>
  <si>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</si>
  <si>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</si>
  <si>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</si>
  <si>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</si>
  <si>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</si>
  <si>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</si>
  <si>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</si>
  <si>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</si>
  <si>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</si>
  <si>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</si>
  <si>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</si>
  <si>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</si>
  <si>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</si>
  <si>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</si>
  <si>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</si>
  <si>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</si>
  <si>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</si>
  <si>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</si>
  <si>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</si>
  <si>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</si>
  <si>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</si>
  <si>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</si>
  <si>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</si>
  <si>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</si>
  <si>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</si>
  <si>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ح . بیمه حافظ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</si>
  <si>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</si>
  <si>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</si>
  <si>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</si>
  <si>
    <t>2-1-درآمد حاصل از سرمایه گذاری در سهام و حق تقدم سهام</t>
  </si>
  <si>
    <t>س. توسعه و عمران استان کرمان</t>
  </si>
  <si>
    <t>صندوق سهامی سهم نگر جام جم</t>
  </si>
  <si>
    <t>صندوق درآمد ثابت کارا</t>
  </si>
  <si>
    <t>1404/11/30</t>
  </si>
  <si>
    <t>صندوق درآمد ثابت کارآمد</t>
  </si>
  <si>
    <t>صندوق درآمد ثابت اطمینان هیوا</t>
  </si>
  <si>
    <t xml:space="preserve">3-4-درآمد سود سهام </t>
  </si>
  <si>
    <t>نام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</si>
  <si>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</si>
  <si>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</si>
  <si>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</si>
  <si>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</si>
  <si>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</si>
  <si>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</si>
  <si>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1404/11/27</t>
  </si>
  <si>
    <t>برای ماه منتهی به 1404/12/29</t>
  </si>
  <si>
    <t>1404/12/29</t>
  </si>
  <si>
    <t>طی اسفند ماه</t>
  </si>
  <si>
    <t>از ابتدای سال مالی تا پایان اسفند ماه</t>
  </si>
  <si>
    <t xml:space="preserve">از ابتدای سال مالی تا پایان اسفند ماه </t>
  </si>
  <si>
    <t>صندوق درآمد ثابت سپر سرمایه بیدار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</si>
</sst>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  <numFmt numFmtId="167" formatCode="0.00_);[Red]\(0.00\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FF0000"/>
      <name val="Arial"/>
      <family val="2"/>
    </font>
    <font>
      <sz val="11"/>
      <color rgb="FF262626"/>
      <name val="IRANSan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11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166" fontId="0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10" fontId="0" fillId="0" borderId="0" xfId="0" applyNumberFormat="1" applyAlignment="1">
      <alignment horizontal="left"/>
    </xf>
    <xf numFmtId="2" fontId="5" fillId="0" borderId="8" xfId="2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3" applyAlignment="1">
      <alignment horizontal="left"/>
    </xf>
    <xf numFmtId="0" fontId="4" fillId="0" borderId="3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left"/>
    </xf>
    <xf numFmtId="38" fontId="5" fillId="0" borderId="2" xfId="3" applyNumberFormat="1" applyFont="1" applyBorder="1" applyAlignment="1">
      <alignment horizontal="center" vertical="center"/>
    </xf>
    <xf numFmtId="38" fontId="5" fillId="0" borderId="5" xfId="3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5" fillId="0" borderId="4" xfId="3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 readingOrder="2"/>
    </xf>
    <xf numFmtId="0" fontId="4" fillId="0" borderId="4" xfId="3" applyFont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center" vertical="center"/>
    </xf>
    <xf numFmtId="0" fontId="7" fillId="0" borderId="0" xfId="3" applyFill="1" applyAlignment="1">
      <alignment horizontal="center" vertical="center"/>
    </xf>
    <xf numFmtId="38" fontId="5" fillId="0" borderId="2" xfId="3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53C477B8-B5D7-4757-92FC-2A88247C2672}"/>
    <cellStyle name="Percent" xfId="2" builtinId="5"/>
    <cellStyle name="Percent 2" xfId="4" xr:uid="{572B8F5D-E4BD-4A73-A484-BE385826B2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C10"/>
  <sheetViews>
    <sheetView rightToLeft="1" tabSelected="1" view="pageBreakPreview" zoomScale="80" zoomScaleNormal="80" zoomScaleSheetLayoutView="80" workbookViewId="0">
      <selection activeCell="B30" sqref="B30"/>
    </sheetView>
  </sheetViews>
  <sheetFormatPr defaultRowHeight="13.2"/>
  <cols>
    <col min="1" max="1" width="23.88671875" customWidth="1"/>
    <col min="2" max="2" width="36.44140625" customWidth="1"/>
    <col min="3" max="3" width="31" customWidth="1"/>
  </cols>
  <sheetData>
    <row r="5" spans="1:3" ht="29.1" customHeight="1">
      <c r="A5" s="90" t="s">
        <v>0</v>
      </c>
      <c r="B5" s="90"/>
      <c r="C5" s="90"/>
    </row>
    <row r="6" spans="1:3" ht="21.75" customHeight="1">
      <c r="A6" s="90" t="s">
        <v>1</v>
      </c>
      <c r="B6" s="90"/>
      <c r="C6" s="90"/>
    </row>
    <row r="7" spans="1:3" ht="21.75" customHeight="1">
      <c r="A7" s="90" t="s">
        <v>107</v>
      </c>
      <c r="B7" s="90"/>
      <c r="C7" s="90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249977111117893"/>
    <pageSetUpPr fitToPage="1"/>
  </sheetPr>
  <dimension ref="A1:S17"/>
  <sheetViews>
    <sheetView rightToLeft="1" view="pageBreakPreview" zoomScaleNormal="100" zoomScaleSheetLayoutView="100" workbookViewId="0">
      <selection activeCell="C18" sqref="C18"/>
    </sheetView>
  </sheetViews>
  <sheetFormatPr defaultRowHeight="13.2"/>
  <cols>
    <col min="1" max="1" width="34.109375" bestFit="1" customWidth="1"/>
    <col min="2" max="2" width="1.44140625" customWidth="1"/>
    <col min="3" max="3" width="14.33203125" customWidth="1"/>
    <col min="4" max="4" width="1.33203125" customWidth="1"/>
    <col min="5" max="5" width="11.109375" bestFit="1" customWidth="1"/>
    <col min="6" max="6" width="1.33203125" customWidth="1"/>
    <col min="7" max="7" width="13.88671875" bestFit="1" customWidth="1"/>
    <col min="8" max="8" width="1.33203125" customWidth="1"/>
    <col min="9" max="9" width="14.33203125" customWidth="1"/>
    <col min="10" max="10" width="1.33203125" customWidth="1"/>
    <col min="11" max="11" width="11.33203125" bestFit="1" customWidth="1"/>
    <col min="12" max="12" width="1.33203125" customWidth="1"/>
    <col min="13" max="13" width="15.5546875" customWidth="1"/>
    <col min="14" max="14" width="0.33203125" customWidth="1"/>
    <col min="15" max="15" width="12.6640625" bestFit="1" customWidth="1"/>
    <col min="23" max="23" width="11.5546875" customWidth="1"/>
  </cols>
  <sheetData>
    <row r="1" spans="1:1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9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9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9" ht="14.4" customHeight="1"/>
    <row r="5" spans="1:19" ht="25.2" customHeight="1">
      <c r="A5" s="101" t="s">
        <v>65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9" ht="25.2" customHeight="1">
      <c r="A6" s="96" t="s">
        <v>26</v>
      </c>
      <c r="B6" s="37"/>
      <c r="C6" s="96" t="s">
        <v>109</v>
      </c>
      <c r="D6" s="96"/>
      <c r="E6" s="96"/>
      <c r="F6" s="96"/>
      <c r="G6" s="96"/>
      <c r="H6" s="11"/>
      <c r="I6" s="96" t="s">
        <v>110</v>
      </c>
      <c r="J6" s="96"/>
      <c r="K6" s="96"/>
      <c r="L6" s="96"/>
      <c r="M6" s="96"/>
    </row>
    <row r="7" spans="1:19" ht="24.75" customHeight="1">
      <c r="A7" s="96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9" ht="24.75" customHeight="1">
      <c r="A8" s="13" t="s">
        <v>54</v>
      </c>
      <c r="B8" s="14"/>
      <c r="C8" s="52">
        <v>71588</v>
      </c>
      <c r="D8" s="11"/>
      <c r="E8" s="52">
        <v>0</v>
      </c>
      <c r="F8" s="11"/>
      <c r="G8" s="52">
        <f>C8+E8</f>
        <v>71588</v>
      </c>
      <c r="H8" s="11"/>
      <c r="I8" s="52">
        <v>46376998</v>
      </c>
      <c r="J8" s="11"/>
      <c r="K8" s="52">
        <v>0</v>
      </c>
      <c r="L8" s="11"/>
      <c r="M8" s="52">
        <f>I8+K8</f>
        <v>46376998</v>
      </c>
      <c r="P8" s="21"/>
      <c r="S8" s="21"/>
    </row>
    <row r="9" spans="1:19" ht="24.75" customHeight="1">
      <c r="A9" s="14" t="s">
        <v>89</v>
      </c>
      <c r="B9" s="14"/>
      <c r="C9" s="15">
        <v>16556</v>
      </c>
      <c r="D9" s="11"/>
      <c r="E9" s="15">
        <v>0</v>
      </c>
      <c r="F9" s="11"/>
      <c r="G9" s="15">
        <f>C9+E9</f>
        <v>16556</v>
      </c>
      <c r="H9" s="11"/>
      <c r="I9" s="15">
        <v>59386</v>
      </c>
      <c r="J9" s="11"/>
      <c r="K9" s="15">
        <v>0</v>
      </c>
      <c r="L9" s="11"/>
      <c r="M9" s="15">
        <f t="shared" ref="M9:M14" si="0">I9+K9</f>
        <v>59386</v>
      </c>
      <c r="P9" s="21"/>
      <c r="S9" s="21"/>
    </row>
    <row r="10" spans="1:19" ht="24.75" customHeight="1">
      <c r="A10" s="14" t="s">
        <v>55</v>
      </c>
      <c r="B10" s="14"/>
      <c r="C10" s="15">
        <v>203052</v>
      </c>
      <c r="D10" s="11"/>
      <c r="E10" s="15">
        <v>0</v>
      </c>
      <c r="F10" s="11"/>
      <c r="G10" s="15">
        <f>C10+E10</f>
        <v>203052</v>
      </c>
      <c r="H10" s="11"/>
      <c r="I10" s="15">
        <v>1009334</v>
      </c>
      <c r="J10" s="11"/>
      <c r="K10" s="15">
        <v>0</v>
      </c>
      <c r="L10" s="11"/>
      <c r="M10" s="15">
        <f t="shared" si="0"/>
        <v>1009334</v>
      </c>
      <c r="P10" s="21"/>
      <c r="S10" s="21"/>
    </row>
    <row r="11" spans="1:19" ht="24.75" customHeight="1">
      <c r="A11" s="14" t="s">
        <v>56</v>
      </c>
      <c r="B11" s="14"/>
      <c r="C11" s="15">
        <v>32878</v>
      </c>
      <c r="D11" s="11"/>
      <c r="E11" s="15">
        <v>0</v>
      </c>
      <c r="F11" s="11"/>
      <c r="G11" s="15">
        <f t="shared" ref="G11" si="1">C11+E11</f>
        <v>32878</v>
      </c>
      <c r="H11" s="11"/>
      <c r="I11" s="15">
        <v>209856</v>
      </c>
      <c r="J11" s="11"/>
      <c r="K11" s="15">
        <v>0</v>
      </c>
      <c r="L11" s="11"/>
      <c r="M11" s="15">
        <f t="shared" si="0"/>
        <v>209856</v>
      </c>
      <c r="P11" s="21"/>
      <c r="S11" s="21"/>
    </row>
    <row r="12" spans="1:19" ht="24.75" customHeight="1">
      <c r="A12" s="14" t="s">
        <v>54</v>
      </c>
      <c r="B12" s="14"/>
      <c r="C12" s="15">
        <v>0</v>
      </c>
      <c r="D12" s="11"/>
      <c r="E12" s="15">
        <v>0</v>
      </c>
      <c r="F12" s="11"/>
      <c r="G12" s="15">
        <f>C12+E12</f>
        <v>0</v>
      </c>
      <c r="H12" s="11"/>
      <c r="I12" s="15">
        <v>1401119118</v>
      </c>
      <c r="J12" s="11"/>
      <c r="K12" s="15">
        <v>0</v>
      </c>
      <c r="L12" s="11"/>
      <c r="M12" s="15">
        <f t="shared" si="0"/>
        <v>1401119118</v>
      </c>
      <c r="P12" s="21"/>
      <c r="S12" s="21"/>
    </row>
    <row r="13" spans="1:19" ht="24.75" customHeight="1">
      <c r="A13" s="14" t="s">
        <v>89</v>
      </c>
      <c r="B13" s="14"/>
      <c r="C13" s="15">
        <v>1016986268</v>
      </c>
      <c r="D13" s="11"/>
      <c r="E13" s="24">
        <v>470152</v>
      </c>
      <c r="F13" s="11"/>
      <c r="G13" s="15">
        <f>C13+E13</f>
        <v>1017456420</v>
      </c>
      <c r="H13" s="11"/>
      <c r="I13" s="15">
        <v>3629588922</v>
      </c>
      <c r="J13" s="11"/>
      <c r="K13" s="24">
        <v>-6339565</v>
      </c>
      <c r="L13" s="11"/>
      <c r="M13" s="15">
        <f t="shared" si="0"/>
        <v>3623249357</v>
      </c>
      <c r="P13" s="21"/>
      <c r="S13" s="21"/>
    </row>
    <row r="14" spans="1:19" ht="24.75" customHeight="1">
      <c r="A14" s="14" t="s">
        <v>24</v>
      </c>
      <c r="B14" s="14"/>
      <c r="C14" s="15">
        <v>34452</v>
      </c>
      <c r="D14" s="11"/>
      <c r="E14" s="15">
        <v>0</v>
      </c>
      <c r="F14" s="11"/>
      <c r="G14" s="15">
        <f>C14+E14</f>
        <v>34452</v>
      </c>
      <c r="H14" s="11"/>
      <c r="I14" s="15">
        <v>176558</v>
      </c>
      <c r="J14" s="11"/>
      <c r="K14" s="15">
        <v>0</v>
      </c>
      <c r="L14" s="11"/>
      <c r="M14" s="15">
        <f t="shared" si="0"/>
        <v>176558</v>
      </c>
      <c r="P14" s="21"/>
      <c r="S14" s="21"/>
    </row>
    <row r="15" spans="1:19" ht="24.75" customHeight="1" thickBot="1">
      <c r="A15" s="9" t="s">
        <v>14</v>
      </c>
      <c r="B15" s="9"/>
      <c r="C15" s="17">
        <f>SUM(C8:C14)</f>
        <v>1017344794</v>
      </c>
      <c r="D15" s="11"/>
      <c r="E15" s="107">
        <f>SUM(E8:E14)</f>
        <v>470152</v>
      </c>
      <c r="F15" s="11"/>
      <c r="G15" s="17">
        <f>SUM(G8:G14)</f>
        <v>1017814946</v>
      </c>
      <c r="H15" s="11"/>
      <c r="I15" s="17">
        <f>SUM(I8:I14)</f>
        <v>5078540172</v>
      </c>
      <c r="J15" s="11"/>
      <c r="K15" s="25">
        <f>SUM(K8:K14)</f>
        <v>-6339565</v>
      </c>
      <c r="L15" s="11"/>
      <c r="M15" s="25">
        <f>SUM(M8:N14)</f>
        <v>5072200607</v>
      </c>
      <c r="R15" s="21"/>
    </row>
    <row r="16" spans="1:19" ht="13.8" thickTop="1">
      <c r="R16" s="21"/>
    </row>
    <row r="17" spans="5:18">
      <c r="E17" s="21"/>
      <c r="R17" s="21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249977111117893"/>
    <pageSetUpPr fitToPage="1"/>
  </sheetPr>
  <dimension ref="A1:V35"/>
  <sheetViews>
    <sheetView rightToLeft="1" view="pageBreakPreview" zoomScaleNormal="100" zoomScaleSheetLayoutView="100" workbookViewId="0">
      <selection activeCell="C31" sqref="C31"/>
    </sheetView>
  </sheetViews>
  <sheetFormatPr defaultRowHeight="13.2"/>
  <cols>
    <col min="1" max="1" width="29.33203125" bestFit="1" customWidth="1"/>
    <col min="2" max="2" width="1.33203125" customWidth="1"/>
    <col min="3" max="3" width="13.6640625" bestFit="1" customWidth="1"/>
    <col min="4" max="4" width="1.33203125" customWidth="1"/>
    <col min="5" max="5" width="18.88671875" bestFit="1" customWidth="1"/>
    <col min="6" max="6" width="1.33203125" customWidth="1"/>
    <col min="7" max="7" width="18.88671875" bestFit="1" customWidth="1"/>
    <col min="8" max="8" width="1.33203125" customWidth="1"/>
    <col min="9" max="9" width="16.6640625" customWidth="1"/>
    <col min="10" max="10" width="1.33203125" customWidth="1"/>
    <col min="11" max="11" width="13.6640625" bestFit="1" customWidth="1"/>
    <col min="12" max="12" width="1.33203125" customWidth="1"/>
    <col min="13" max="13" width="18.88671875" bestFit="1" customWidth="1"/>
    <col min="14" max="14" width="1.33203125" customWidth="1"/>
    <col min="15" max="15" width="19" bestFit="1" customWidth="1"/>
    <col min="16" max="16" width="1.33203125" customWidth="1"/>
    <col min="17" max="17" width="18.44140625" customWidth="1"/>
    <col min="18" max="18" width="0.33203125" customWidth="1"/>
    <col min="19" max="19" width="24.109375" bestFit="1" customWidth="1"/>
    <col min="20" max="21" width="16.5546875" bestFit="1" customWidth="1"/>
    <col min="22" max="22" width="15.44140625" bestFit="1" customWidth="1"/>
    <col min="27" max="27" width="11.5546875" customWidth="1"/>
  </cols>
  <sheetData>
    <row r="1" spans="1:2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2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2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2" ht="14.4" customHeight="1"/>
    <row r="5" spans="1:22" ht="24.6" customHeight="1">
      <c r="A5" s="101" t="s">
        <v>66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2" ht="24.6" customHeight="1">
      <c r="A6" s="96" t="s">
        <v>26</v>
      </c>
      <c r="B6" s="37"/>
      <c r="C6" s="96" t="s">
        <v>109</v>
      </c>
      <c r="D6" s="96"/>
      <c r="E6" s="96"/>
      <c r="F6" s="96"/>
      <c r="G6" s="96"/>
      <c r="H6" s="96"/>
      <c r="I6" s="96"/>
      <c r="J6" s="11"/>
      <c r="K6" s="96" t="s">
        <v>110</v>
      </c>
      <c r="L6" s="96"/>
      <c r="M6" s="96"/>
      <c r="N6" s="96"/>
      <c r="O6" s="96"/>
      <c r="P6" s="96"/>
      <c r="Q6" s="96"/>
    </row>
    <row r="7" spans="1:22" ht="40.5" customHeight="1">
      <c r="A7" s="96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4" t="s">
        <v>76</v>
      </c>
      <c r="B8" s="11"/>
      <c r="C8" s="67">
        <v>134143</v>
      </c>
      <c r="D8" s="11"/>
      <c r="E8" s="67">
        <v>3154955578</v>
      </c>
      <c r="F8" s="11"/>
      <c r="G8" s="67">
        <v>3456326355</v>
      </c>
      <c r="H8" s="11"/>
      <c r="I8" s="23">
        <f>E8-G8</f>
        <v>-301370777</v>
      </c>
      <c r="J8" s="11"/>
      <c r="K8" s="67">
        <v>19565189</v>
      </c>
      <c r="L8" s="11"/>
      <c r="M8" s="67">
        <v>461194969875</v>
      </c>
      <c r="N8" s="11"/>
      <c r="O8" s="67">
        <v>444713673387</v>
      </c>
      <c r="P8" s="11"/>
      <c r="Q8" s="23">
        <f>M8-O8</f>
        <v>16481296488</v>
      </c>
      <c r="S8" s="21"/>
      <c r="T8" s="21"/>
      <c r="U8" s="21"/>
      <c r="V8" s="21"/>
    </row>
    <row r="9" spans="1:22" ht="24.75" customHeight="1">
      <c r="A9" s="14" t="s">
        <v>97</v>
      </c>
      <c r="B9" s="11"/>
      <c r="C9" s="68">
        <v>450635</v>
      </c>
      <c r="D9" s="11"/>
      <c r="E9" s="68">
        <v>6900717509</v>
      </c>
      <c r="F9" s="11"/>
      <c r="G9" s="68">
        <v>6808450094</v>
      </c>
      <c r="H9" s="11"/>
      <c r="I9" s="24">
        <f t="shared" ref="I9:I25" si="0">E9-G9</f>
        <v>92267415</v>
      </c>
      <c r="J9" s="11"/>
      <c r="K9" s="68">
        <v>1143487</v>
      </c>
      <c r="L9" s="11"/>
      <c r="M9" s="68">
        <v>17441872861</v>
      </c>
      <c r="N9" s="11"/>
      <c r="O9" s="68">
        <v>17276452501</v>
      </c>
      <c r="P9" s="11"/>
      <c r="Q9" s="24">
        <f t="shared" ref="Q9:Q25" si="1">M9-O9</f>
        <v>165420360</v>
      </c>
      <c r="S9" s="21"/>
      <c r="T9" s="21"/>
      <c r="U9" s="21"/>
      <c r="V9" s="21"/>
    </row>
    <row r="10" spans="1:22" ht="24.75" customHeight="1">
      <c r="A10" s="14" t="s">
        <v>77</v>
      </c>
      <c r="B10" s="11"/>
      <c r="C10" s="68">
        <v>36426486</v>
      </c>
      <c r="D10" s="11"/>
      <c r="E10" s="68">
        <v>521443522466</v>
      </c>
      <c r="F10" s="11"/>
      <c r="G10" s="68">
        <v>520912310538</v>
      </c>
      <c r="H10" s="11"/>
      <c r="I10" s="24">
        <f t="shared" si="0"/>
        <v>531211928</v>
      </c>
      <c r="J10" s="11"/>
      <c r="K10" s="68">
        <v>191833931</v>
      </c>
      <c r="L10" s="11"/>
      <c r="M10" s="68">
        <v>2636130299216</v>
      </c>
      <c r="N10" s="11"/>
      <c r="O10" s="68">
        <v>2629042738862</v>
      </c>
      <c r="P10" s="11"/>
      <c r="Q10" s="24">
        <f t="shared" si="1"/>
        <v>7087560354</v>
      </c>
      <c r="S10" s="21"/>
      <c r="T10" s="21"/>
      <c r="U10" s="21"/>
      <c r="V10" s="21"/>
    </row>
    <row r="11" spans="1:22" ht="24.75" customHeight="1">
      <c r="A11" s="14" t="s">
        <v>85</v>
      </c>
      <c r="B11" s="11"/>
      <c r="C11" s="68">
        <v>507014</v>
      </c>
      <c r="D11" s="11"/>
      <c r="E11" s="68">
        <v>7040320299</v>
      </c>
      <c r="F11" s="11"/>
      <c r="G11" s="68">
        <v>7757560895</v>
      </c>
      <c r="H11" s="11"/>
      <c r="I11" s="24">
        <f t="shared" si="0"/>
        <v>-717240596</v>
      </c>
      <c r="J11" s="11"/>
      <c r="K11" s="68">
        <v>136971363</v>
      </c>
      <c r="L11" s="11"/>
      <c r="M11" s="68">
        <v>1782713807278</v>
      </c>
      <c r="N11" s="11"/>
      <c r="O11" s="68">
        <v>1740371885036</v>
      </c>
      <c r="P11" s="11"/>
      <c r="Q11" s="24">
        <f t="shared" si="1"/>
        <v>42341922242</v>
      </c>
      <c r="S11" s="21"/>
      <c r="T11" s="21"/>
      <c r="U11" s="21"/>
      <c r="V11" s="21"/>
    </row>
    <row r="12" spans="1:22" ht="24.75" customHeight="1">
      <c r="A12" s="14" t="s">
        <v>93</v>
      </c>
      <c r="B12" s="11"/>
      <c r="C12" s="68">
        <v>2300000</v>
      </c>
      <c r="D12" s="11"/>
      <c r="E12" s="68">
        <v>22304100000</v>
      </c>
      <c r="F12" s="11"/>
      <c r="G12" s="68">
        <v>22944697799</v>
      </c>
      <c r="H12" s="11"/>
      <c r="I12" s="24">
        <f t="shared" si="0"/>
        <v>-640597799</v>
      </c>
      <c r="J12" s="11"/>
      <c r="K12" s="68">
        <v>24819900</v>
      </c>
      <c r="L12" s="11"/>
      <c r="M12" s="68">
        <v>264019856863</v>
      </c>
      <c r="N12" s="11"/>
      <c r="O12" s="68">
        <v>254024287588</v>
      </c>
      <c r="P12" s="11"/>
      <c r="Q12" s="24">
        <f t="shared" si="1"/>
        <v>9995569275</v>
      </c>
      <c r="S12" s="21"/>
      <c r="T12" s="21"/>
      <c r="U12" s="21"/>
      <c r="V12" s="21"/>
    </row>
    <row r="13" spans="1:22" ht="24.75" customHeight="1">
      <c r="A13" s="14" t="s">
        <v>74</v>
      </c>
      <c r="B13" s="11"/>
      <c r="C13" s="68">
        <v>402239421</v>
      </c>
      <c r="D13" s="11"/>
      <c r="E13" s="68">
        <v>7252127884561</v>
      </c>
      <c r="F13" s="11"/>
      <c r="G13" s="68">
        <v>7247815115853</v>
      </c>
      <c r="H13" s="11"/>
      <c r="I13" s="24">
        <f t="shared" si="0"/>
        <v>4312768708</v>
      </c>
      <c r="J13" s="11"/>
      <c r="K13" s="68">
        <v>3425455629</v>
      </c>
      <c r="L13" s="11"/>
      <c r="M13" s="68">
        <v>58572202828597</v>
      </c>
      <c r="N13" s="11"/>
      <c r="O13" s="68">
        <v>58531798056605</v>
      </c>
      <c r="P13" s="11"/>
      <c r="Q13" s="24">
        <f t="shared" si="1"/>
        <v>40404771992</v>
      </c>
      <c r="S13" s="21"/>
      <c r="T13" s="21"/>
      <c r="U13" s="21"/>
      <c r="V13" s="21"/>
    </row>
    <row r="14" spans="1:22" ht="24.75" customHeight="1">
      <c r="A14" s="14" t="s">
        <v>81</v>
      </c>
      <c r="B14" s="11"/>
      <c r="C14" s="68">
        <v>7350000</v>
      </c>
      <c r="D14" s="11"/>
      <c r="E14" s="68">
        <v>120320521885</v>
      </c>
      <c r="F14" s="11"/>
      <c r="G14" s="68">
        <v>125279347850</v>
      </c>
      <c r="H14" s="11"/>
      <c r="I14" s="24">
        <f t="shared" si="0"/>
        <v>-4958825965</v>
      </c>
      <c r="J14" s="11"/>
      <c r="K14" s="68">
        <v>167419964</v>
      </c>
      <c r="L14" s="11"/>
      <c r="M14" s="68">
        <v>2632043435554</v>
      </c>
      <c r="N14" s="11"/>
      <c r="O14" s="68">
        <v>2575576791587</v>
      </c>
      <c r="P14" s="11"/>
      <c r="Q14" s="24">
        <f t="shared" si="1"/>
        <v>56466643967</v>
      </c>
      <c r="S14" s="21"/>
      <c r="T14" s="21"/>
      <c r="U14" s="21"/>
      <c r="V14" s="21"/>
    </row>
    <row r="15" spans="1:22" ht="24.75" customHeight="1">
      <c r="A15" s="14" t="s">
        <v>90</v>
      </c>
      <c r="B15" s="11"/>
      <c r="C15" s="68">
        <v>0</v>
      </c>
      <c r="D15" s="11"/>
      <c r="E15" s="68">
        <v>0</v>
      </c>
      <c r="F15" s="11"/>
      <c r="G15" s="68">
        <v>0</v>
      </c>
      <c r="H15" s="11"/>
      <c r="I15" s="24">
        <f t="shared" si="0"/>
        <v>0</v>
      </c>
      <c r="J15" s="11"/>
      <c r="K15" s="68">
        <v>24666214</v>
      </c>
      <c r="L15" s="11"/>
      <c r="M15" s="68">
        <v>681152634764</v>
      </c>
      <c r="N15" s="11"/>
      <c r="O15" s="68">
        <v>679781386696</v>
      </c>
      <c r="P15" s="11"/>
      <c r="Q15" s="24">
        <f t="shared" si="1"/>
        <v>1371248068</v>
      </c>
      <c r="S15" s="21"/>
      <c r="T15" s="21"/>
      <c r="U15" s="21"/>
      <c r="V15" s="21"/>
    </row>
    <row r="16" spans="1:22" ht="24.75" customHeight="1">
      <c r="A16" s="14" t="s">
        <v>88</v>
      </c>
      <c r="B16" s="11"/>
      <c r="C16" s="68">
        <v>0</v>
      </c>
      <c r="D16" s="11"/>
      <c r="E16" s="68">
        <v>0</v>
      </c>
      <c r="F16" s="11"/>
      <c r="G16" s="68">
        <v>0</v>
      </c>
      <c r="H16" s="11"/>
      <c r="I16" s="24">
        <f t="shared" si="0"/>
        <v>0</v>
      </c>
      <c r="J16" s="11"/>
      <c r="K16" s="68">
        <v>2476510</v>
      </c>
      <c r="L16" s="11"/>
      <c r="M16" s="68">
        <v>43278840630</v>
      </c>
      <c r="N16" s="11"/>
      <c r="O16" s="68">
        <v>42522492017</v>
      </c>
      <c r="P16" s="11"/>
      <c r="Q16" s="24">
        <f t="shared" si="1"/>
        <v>756348613</v>
      </c>
      <c r="S16" s="21"/>
      <c r="T16" s="21"/>
      <c r="U16" s="21"/>
      <c r="V16" s="21"/>
    </row>
    <row r="17" spans="1:22" ht="24.75" customHeight="1">
      <c r="A17" s="14" t="s">
        <v>92</v>
      </c>
      <c r="B17" s="11"/>
      <c r="C17" s="68">
        <v>0</v>
      </c>
      <c r="D17" s="11"/>
      <c r="E17" s="68">
        <v>0</v>
      </c>
      <c r="F17" s="11"/>
      <c r="G17" s="68">
        <v>0</v>
      </c>
      <c r="H17" s="11"/>
      <c r="I17" s="24">
        <f t="shared" si="0"/>
        <v>0</v>
      </c>
      <c r="J17" s="11"/>
      <c r="K17" s="68">
        <v>82000000</v>
      </c>
      <c r="L17" s="11"/>
      <c r="M17" s="68">
        <v>102832288676</v>
      </c>
      <c r="N17" s="11"/>
      <c r="O17" s="68">
        <v>103469584875</v>
      </c>
      <c r="P17" s="11"/>
      <c r="Q17" s="24">
        <f t="shared" si="1"/>
        <v>-637296199</v>
      </c>
      <c r="S17" s="21"/>
      <c r="T17" s="21"/>
      <c r="U17" s="21"/>
      <c r="V17" s="21"/>
    </row>
    <row r="18" spans="1:22" ht="24.75" customHeight="1">
      <c r="A18" s="14" t="s">
        <v>13</v>
      </c>
      <c r="B18" s="11"/>
      <c r="C18" s="68">
        <v>0</v>
      </c>
      <c r="D18" s="11"/>
      <c r="E18" s="68">
        <v>0</v>
      </c>
      <c r="F18" s="11"/>
      <c r="G18" s="68">
        <v>0</v>
      </c>
      <c r="H18" s="11"/>
      <c r="I18" s="24">
        <f t="shared" si="0"/>
        <v>0</v>
      </c>
      <c r="J18" s="11"/>
      <c r="K18" s="68">
        <v>9329702</v>
      </c>
      <c r="L18" s="11"/>
      <c r="M18" s="68">
        <v>29399895970</v>
      </c>
      <c r="N18" s="11"/>
      <c r="O18" s="68">
        <v>28201883794</v>
      </c>
      <c r="P18" s="11"/>
      <c r="Q18" s="24">
        <f t="shared" si="1"/>
        <v>1198012176</v>
      </c>
      <c r="S18" s="21"/>
      <c r="T18" s="21"/>
      <c r="U18" s="21"/>
      <c r="V18" s="21"/>
    </row>
    <row r="19" spans="1:22" ht="24.75" customHeight="1">
      <c r="A19" s="14" t="s">
        <v>83</v>
      </c>
      <c r="B19" s="11"/>
      <c r="C19" s="68">
        <v>0</v>
      </c>
      <c r="D19" s="11"/>
      <c r="E19" s="68">
        <v>0</v>
      </c>
      <c r="F19" s="11"/>
      <c r="G19" s="68">
        <v>0</v>
      </c>
      <c r="H19" s="11"/>
      <c r="I19" s="24">
        <f t="shared" si="0"/>
        <v>0</v>
      </c>
      <c r="J19" s="11"/>
      <c r="K19" s="68">
        <v>139897</v>
      </c>
      <c r="L19" s="11"/>
      <c r="M19" s="68">
        <v>4045168418</v>
      </c>
      <c r="N19" s="11"/>
      <c r="O19" s="68">
        <v>4000710255</v>
      </c>
      <c r="P19" s="11"/>
      <c r="Q19" s="24">
        <f t="shared" si="1"/>
        <v>44458163</v>
      </c>
      <c r="S19" s="21"/>
      <c r="T19" s="21"/>
      <c r="U19" s="21"/>
      <c r="V19" s="21"/>
    </row>
    <row r="20" spans="1:22" ht="24.75" customHeight="1">
      <c r="A20" s="14" t="s">
        <v>75</v>
      </c>
      <c r="B20" s="11"/>
      <c r="C20" s="68">
        <v>0</v>
      </c>
      <c r="D20" s="11"/>
      <c r="E20" s="68">
        <v>0</v>
      </c>
      <c r="F20" s="11"/>
      <c r="G20" s="68">
        <v>0</v>
      </c>
      <c r="H20" s="11"/>
      <c r="I20" s="24">
        <f t="shared" si="0"/>
        <v>0</v>
      </c>
      <c r="J20" s="11"/>
      <c r="K20" s="68">
        <v>433871</v>
      </c>
      <c r="L20" s="11"/>
      <c r="M20" s="68">
        <v>6301079135</v>
      </c>
      <c r="N20" s="11"/>
      <c r="O20" s="68">
        <v>6259126862</v>
      </c>
      <c r="P20" s="11"/>
      <c r="Q20" s="24">
        <f t="shared" si="1"/>
        <v>41952273</v>
      </c>
      <c r="S20" s="21"/>
      <c r="T20" s="21"/>
      <c r="U20" s="21"/>
      <c r="V20" s="21"/>
    </row>
    <row r="21" spans="1:22" ht="24.75" customHeight="1">
      <c r="A21" s="14" t="s">
        <v>84</v>
      </c>
      <c r="B21" s="11"/>
      <c r="C21" s="68">
        <v>0</v>
      </c>
      <c r="D21" s="11"/>
      <c r="E21" s="68">
        <v>0</v>
      </c>
      <c r="F21" s="11"/>
      <c r="G21" s="68">
        <v>0</v>
      </c>
      <c r="H21" s="11"/>
      <c r="I21" s="24">
        <f t="shared" si="0"/>
        <v>0</v>
      </c>
      <c r="J21" s="11"/>
      <c r="K21" s="68">
        <v>9000000</v>
      </c>
      <c r="L21" s="11"/>
      <c r="M21" s="68">
        <v>149380985826</v>
      </c>
      <c r="N21" s="11"/>
      <c r="O21" s="68">
        <v>149265982116</v>
      </c>
      <c r="P21" s="11"/>
      <c r="Q21" s="24">
        <f t="shared" si="1"/>
        <v>115003710</v>
      </c>
      <c r="S21" s="21"/>
      <c r="T21" s="21"/>
      <c r="U21" s="21"/>
      <c r="V21" s="21"/>
    </row>
    <row r="22" spans="1:22" ht="24.75" customHeight="1">
      <c r="A22" s="14" t="s">
        <v>79</v>
      </c>
      <c r="B22" s="11"/>
      <c r="C22" s="68">
        <v>0</v>
      </c>
      <c r="D22" s="11"/>
      <c r="E22" s="68">
        <v>0</v>
      </c>
      <c r="F22" s="11"/>
      <c r="G22" s="68">
        <v>0</v>
      </c>
      <c r="H22" s="11"/>
      <c r="I22" s="24">
        <f t="shared" si="0"/>
        <v>0</v>
      </c>
      <c r="J22" s="11"/>
      <c r="K22" s="68">
        <v>152400</v>
      </c>
      <c r="L22" s="11"/>
      <c r="M22" s="68">
        <v>2778188195</v>
      </c>
      <c r="N22" s="11"/>
      <c r="O22" s="68">
        <v>2755484849</v>
      </c>
      <c r="P22" s="11"/>
      <c r="Q22" s="24">
        <f t="shared" si="1"/>
        <v>22703346</v>
      </c>
      <c r="S22" s="21"/>
      <c r="T22" s="21"/>
      <c r="U22" s="21"/>
      <c r="V22" s="21"/>
    </row>
    <row r="23" spans="1:22" ht="24.75" customHeight="1">
      <c r="A23" s="14" t="s">
        <v>12</v>
      </c>
      <c r="B23" s="11"/>
      <c r="C23" s="68">
        <v>0</v>
      </c>
      <c r="D23" s="11"/>
      <c r="E23" s="68">
        <v>0</v>
      </c>
      <c r="F23" s="11"/>
      <c r="G23" s="68">
        <v>0</v>
      </c>
      <c r="H23" s="11"/>
      <c r="I23" s="24">
        <f t="shared" si="0"/>
        <v>0</v>
      </c>
      <c r="J23" s="11"/>
      <c r="K23" s="68">
        <v>350000</v>
      </c>
      <c r="L23" s="11"/>
      <c r="M23" s="68">
        <v>1612773378</v>
      </c>
      <c r="N23" s="11"/>
      <c r="O23" s="68">
        <v>1520965459</v>
      </c>
      <c r="P23" s="11"/>
      <c r="Q23" s="24">
        <f t="shared" si="1"/>
        <v>91807919</v>
      </c>
      <c r="S23" s="21"/>
      <c r="T23" s="21"/>
      <c r="U23" s="21"/>
      <c r="V23" s="21"/>
    </row>
    <row r="24" spans="1:22" ht="24.75" customHeight="1">
      <c r="A24" s="14" t="s">
        <v>78</v>
      </c>
      <c r="B24" s="11"/>
      <c r="C24" s="68">
        <v>0</v>
      </c>
      <c r="D24" s="11"/>
      <c r="E24" s="68">
        <v>0</v>
      </c>
      <c r="F24" s="11"/>
      <c r="G24" s="68">
        <v>0</v>
      </c>
      <c r="H24" s="11"/>
      <c r="I24" s="24">
        <f t="shared" si="0"/>
        <v>0</v>
      </c>
      <c r="J24" s="11"/>
      <c r="K24" s="68">
        <v>1856063</v>
      </c>
      <c r="L24" s="11"/>
      <c r="M24" s="68">
        <v>59729151803</v>
      </c>
      <c r="N24" s="11"/>
      <c r="O24" s="68">
        <v>57958158103</v>
      </c>
      <c r="P24" s="11"/>
      <c r="Q24" s="24">
        <f t="shared" si="1"/>
        <v>1770993700</v>
      </c>
      <c r="S24" s="21"/>
      <c r="T24" s="21"/>
      <c r="U24" s="21"/>
      <c r="V24" s="21"/>
    </row>
    <row r="25" spans="1:22" ht="24.75" customHeight="1">
      <c r="A25" s="14" t="s">
        <v>94</v>
      </c>
      <c r="B25" s="11"/>
      <c r="C25" s="76">
        <v>0</v>
      </c>
      <c r="D25" s="11"/>
      <c r="E25" s="76">
        <v>0</v>
      </c>
      <c r="F25" s="11"/>
      <c r="G25" s="76">
        <v>0</v>
      </c>
      <c r="H25" s="11"/>
      <c r="I25" s="77">
        <f t="shared" si="0"/>
        <v>0</v>
      </c>
      <c r="J25" s="11"/>
      <c r="K25" s="76">
        <v>2432054</v>
      </c>
      <c r="L25" s="11"/>
      <c r="M25" s="76">
        <v>73248468318</v>
      </c>
      <c r="N25" s="11"/>
      <c r="O25" s="76">
        <v>72647422512</v>
      </c>
      <c r="P25" s="11"/>
      <c r="Q25" s="77">
        <f t="shared" si="1"/>
        <v>601045806</v>
      </c>
      <c r="S25" s="21"/>
      <c r="T25" s="21"/>
      <c r="U25" s="21"/>
      <c r="V25" s="21"/>
    </row>
    <row r="26" spans="1:22" ht="24.75" customHeight="1" thickBot="1">
      <c r="A26" s="9" t="s">
        <v>14</v>
      </c>
      <c r="B26" s="11"/>
      <c r="C26" s="17">
        <f>SUM(C8:C25)</f>
        <v>449407699</v>
      </c>
      <c r="D26" s="11"/>
      <c r="E26" s="17">
        <f>SUM(E8:E25)</f>
        <v>7933292022298</v>
      </c>
      <c r="F26" s="11"/>
      <c r="G26" s="17">
        <f>SUM(G8:G25)</f>
        <v>7934973809384</v>
      </c>
      <c r="H26" s="11"/>
      <c r="I26" s="25">
        <f>SUM(I8:I25)</f>
        <v>-1681787086</v>
      </c>
      <c r="J26" s="11"/>
      <c r="K26" s="17">
        <f>SUM(K8:K25)</f>
        <v>4100046174</v>
      </c>
      <c r="L26" s="11"/>
      <c r="M26" s="17">
        <f>SUM(M8:M25)</f>
        <v>67519506545357</v>
      </c>
      <c r="N26" s="11"/>
      <c r="O26" s="17">
        <f>SUM(O8:O25)</f>
        <v>67341187083104</v>
      </c>
      <c r="P26" s="11"/>
      <c r="Q26" s="25">
        <f>SUM(Q8:R25)</f>
        <v>178319462253</v>
      </c>
      <c r="S26" s="21"/>
      <c r="T26" s="21"/>
      <c r="U26" s="21"/>
      <c r="V26" s="21"/>
    </row>
    <row r="27" spans="1:22" ht="13.8" thickTop="1"/>
    <row r="28" spans="1:22">
      <c r="O28" s="21"/>
      <c r="T28" s="21"/>
    </row>
    <row r="29" spans="1:22">
      <c r="G29" s="21"/>
      <c r="M29" s="21"/>
      <c r="O29" s="21"/>
      <c r="Q29" s="21"/>
      <c r="T29" s="21"/>
    </row>
    <row r="30" spans="1:22">
      <c r="G30" s="21"/>
      <c r="I30" s="22"/>
      <c r="M30" s="21"/>
      <c r="O30" s="21"/>
      <c r="Q30" s="21"/>
    </row>
    <row r="31" spans="1:22">
      <c r="G31" s="21"/>
      <c r="I31" s="22"/>
      <c r="M31" s="21"/>
      <c r="O31" s="21"/>
      <c r="Q31" s="21"/>
    </row>
    <row r="32" spans="1:22">
      <c r="I32" s="21"/>
      <c r="M32" s="21"/>
    </row>
    <row r="33" spans="13:13">
      <c r="M33" s="21"/>
    </row>
    <row r="34" spans="13:13">
      <c r="M34" s="21"/>
    </row>
    <row r="35" spans="13:13">
      <c r="M35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-0.249977111117893"/>
    <pageSetUpPr fitToPage="1"/>
  </sheetPr>
  <dimension ref="A1:BI29"/>
  <sheetViews>
    <sheetView rightToLeft="1" view="pageBreakPreview" zoomScaleNormal="90" zoomScaleSheetLayoutView="100" workbookViewId="0">
      <selection activeCell="V14" sqref="V14"/>
    </sheetView>
  </sheetViews>
  <sheetFormatPr defaultRowHeight="13.2"/>
  <cols>
    <col min="1" max="1" width="40.33203125" customWidth="1"/>
    <col min="2" max="2" width="1.33203125" customWidth="1"/>
    <col min="3" max="3" width="12.109375" bestFit="1" customWidth="1"/>
    <col min="4" max="4" width="1.33203125" customWidth="1"/>
    <col min="5" max="5" width="17.6640625" bestFit="1" customWidth="1"/>
    <col min="6" max="6" width="1.33203125" customWidth="1"/>
    <col min="7" max="7" width="17.88671875" bestFit="1" customWidth="1"/>
    <col min="8" max="8" width="1.33203125" customWidth="1"/>
    <col min="9" max="9" width="19.44140625" customWidth="1"/>
    <col min="10" max="10" width="1.33203125" customWidth="1"/>
    <col min="11" max="11" width="12.109375" bestFit="1" customWidth="1"/>
    <col min="12" max="12" width="1.33203125" customWidth="1"/>
    <col min="13" max="13" width="17.6640625" bestFit="1" customWidth="1"/>
    <col min="14" max="14" width="1.33203125" customWidth="1"/>
    <col min="15" max="15" width="17.88671875" bestFit="1" customWidth="1"/>
    <col min="16" max="16" width="1.33203125" customWidth="1"/>
    <col min="17" max="17" width="21.109375" customWidth="1"/>
    <col min="18" max="18" width="0.5546875" customWidth="1"/>
    <col min="19" max="19" width="16.88671875" bestFit="1" customWidth="1"/>
    <col min="20" max="20" width="12.88671875" bestFit="1" customWidth="1"/>
    <col min="21" max="21" width="18.33203125" bestFit="1" customWidth="1"/>
    <col min="22" max="22" width="14.6640625" bestFit="1" customWidth="1"/>
    <col min="27" max="27" width="11.5546875" customWidth="1"/>
  </cols>
  <sheetData>
    <row r="1" spans="1:61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61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61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61" ht="14.4" customHeight="1"/>
    <row r="5" spans="1:61" ht="23.4">
      <c r="A5" s="101" t="s">
        <v>67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61" ht="23.4">
      <c r="A6" s="96" t="s">
        <v>26</v>
      </c>
      <c r="B6" s="37"/>
      <c r="C6" s="96" t="s">
        <v>109</v>
      </c>
      <c r="D6" s="96"/>
      <c r="E6" s="96"/>
      <c r="F6" s="96"/>
      <c r="G6" s="96"/>
      <c r="H6" s="96"/>
      <c r="I6" s="96"/>
      <c r="J6" s="11"/>
      <c r="K6" s="96" t="s">
        <v>110</v>
      </c>
      <c r="L6" s="96"/>
      <c r="M6" s="96"/>
      <c r="N6" s="96"/>
      <c r="O6" s="96"/>
      <c r="P6" s="96"/>
      <c r="Q6" s="96"/>
    </row>
    <row r="7" spans="1:61" ht="42.75" customHeight="1">
      <c r="A7" s="96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1"/>
      <c r="T7" s="21"/>
    </row>
    <row r="8" spans="1:61" ht="24.75" customHeight="1">
      <c r="A8" s="13" t="s">
        <v>76</v>
      </c>
      <c r="B8" s="11"/>
      <c r="C8" s="67">
        <v>1714939</v>
      </c>
      <c r="D8" s="64"/>
      <c r="E8" s="67">
        <v>40212247854</v>
      </c>
      <c r="F8" s="64"/>
      <c r="G8" s="67">
        <v>41406902529</v>
      </c>
      <c r="H8" s="11"/>
      <c r="I8" s="24">
        <f>E8-G8</f>
        <v>-1194654675</v>
      </c>
      <c r="J8" s="11"/>
      <c r="K8" s="67">
        <v>1714939</v>
      </c>
      <c r="L8" s="64"/>
      <c r="M8" s="67">
        <v>40212247854</v>
      </c>
      <c r="N8" s="64"/>
      <c r="O8" s="67">
        <v>44152549543</v>
      </c>
      <c r="P8" s="11"/>
      <c r="Q8" s="23">
        <f>M8-O8</f>
        <v>-3940301689</v>
      </c>
      <c r="S8" s="24"/>
      <c r="T8" s="24"/>
      <c r="U8" s="24"/>
      <c r="V8" s="22"/>
      <c r="W8" s="21"/>
      <c r="X8" s="21"/>
    </row>
    <row r="9" spans="1:61" ht="24.75" customHeight="1">
      <c r="A9" s="14" t="s">
        <v>96</v>
      </c>
      <c r="B9" s="11"/>
      <c r="C9" s="68">
        <v>1375786</v>
      </c>
      <c r="D9" s="64"/>
      <c r="E9" s="68">
        <v>21564369685</v>
      </c>
      <c r="F9" s="64"/>
      <c r="G9" s="68">
        <v>20979876246</v>
      </c>
      <c r="H9" s="11"/>
      <c r="I9" s="24">
        <f t="shared" ref="I9:I16" si="0">E9-G9</f>
        <v>584493439</v>
      </c>
      <c r="J9" s="11"/>
      <c r="K9" s="68">
        <v>1375786</v>
      </c>
      <c r="L9" s="64"/>
      <c r="M9" s="68">
        <v>21564369685</v>
      </c>
      <c r="N9" s="64"/>
      <c r="O9" s="68">
        <v>20773091485</v>
      </c>
      <c r="P9" s="11"/>
      <c r="Q9" s="24">
        <f t="shared" ref="Q9:Q19" si="1">M9-O9</f>
        <v>791278200</v>
      </c>
      <c r="S9" s="24"/>
      <c r="T9" s="24"/>
      <c r="U9" s="24"/>
      <c r="V9" s="22"/>
      <c r="W9" s="21"/>
      <c r="X9" s="21"/>
    </row>
    <row r="10" spans="1:61" ht="24.75" customHeight="1">
      <c r="A10" s="14" t="s">
        <v>81</v>
      </c>
      <c r="B10" s="11"/>
      <c r="C10" s="68">
        <v>7157138</v>
      </c>
      <c r="D10" s="64"/>
      <c r="E10" s="68">
        <v>117323069750</v>
      </c>
      <c r="F10" s="64"/>
      <c r="G10" s="68">
        <v>115164962121</v>
      </c>
      <c r="H10" s="11"/>
      <c r="I10" s="24">
        <f t="shared" si="0"/>
        <v>2158107629</v>
      </c>
      <c r="J10" s="11"/>
      <c r="K10" s="68">
        <v>7157138</v>
      </c>
      <c r="L10" s="64"/>
      <c r="M10" s="68">
        <v>117323069750</v>
      </c>
      <c r="N10" s="64"/>
      <c r="O10" s="68">
        <v>121105945012</v>
      </c>
      <c r="P10" s="11"/>
      <c r="Q10" s="24">
        <f t="shared" si="1"/>
        <v>-3782875262</v>
      </c>
      <c r="S10" s="24"/>
      <c r="T10" s="24"/>
      <c r="U10" s="24"/>
      <c r="V10" s="22"/>
      <c r="W10" s="21"/>
      <c r="X10" s="21"/>
    </row>
    <row r="11" spans="1:61" ht="24.75" customHeight="1">
      <c r="A11" s="14" t="s">
        <v>80</v>
      </c>
      <c r="B11" s="11"/>
      <c r="C11" s="68">
        <v>6468654</v>
      </c>
      <c r="D11" s="64"/>
      <c r="E11" s="68">
        <v>90842781789</v>
      </c>
      <c r="F11" s="64"/>
      <c r="G11" s="68">
        <v>93708005928</v>
      </c>
      <c r="H11" s="11"/>
      <c r="I11" s="24">
        <f t="shared" si="0"/>
        <v>-2865224139</v>
      </c>
      <c r="J11" s="11"/>
      <c r="K11" s="68">
        <v>6468654</v>
      </c>
      <c r="L11" s="64"/>
      <c r="M11" s="68">
        <v>90842781789</v>
      </c>
      <c r="N11" s="64"/>
      <c r="O11" s="68">
        <v>98967137539</v>
      </c>
      <c r="P11" s="11"/>
      <c r="Q11" s="24">
        <f t="shared" si="1"/>
        <v>-8124355750</v>
      </c>
      <c r="S11" s="24"/>
      <c r="T11" s="24"/>
      <c r="U11" s="24"/>
      <c r="V11" s="22"/>
      <c r="W11" s="21"/>
      <c r="X11" s="21"/>
    </row>
    <row r="12" spans="1:61" ht="24.75" customHeight="1">
      <c r="A12" s="14" t="s">
        <v>97</v>
      </c>
      <c r="B12" s="11"/>
      <c r="C12" s="68">
        <v>92276</v>
      </c>
      <c r="D12" s="64"/>
      <c r="E12" s="68">
        <v>1434547167</v>
      </c>
      <c r="F12" s="64"/>
      <c r="G12" s="68">
        <v>1480914689</v>
      </c>
      <c r="H12" s="11"/>
      <c r="I12" s="24">
        <f t="shared" si="0"/>
        <v>-46367522</v>
      </c>
      <c r="J12" s="11"/>
      <c r="K12" s="68">
        <v>92276</v>
      </c>
      <c r="L12" s="64"/>
      <c r="M12" s="68">
        <v>1434547167</v>
      </c>
      <c r="N12" s="64"/>
      <c r="O12" s="68">
        <v>1394158334</v>
      </c>
      <c r="P12" s="11"/>
      <c r="Q12" s="24">
        <f>M12-O12</f>
        <v>40388833</v>
      </c>
      <c r="S12" s="24"/>
      <c r="T12" s="24"/>
      <c r="U12" s="24"/>
      <c r="V12" s="22"/>
      <c r="W12" s="21"/>
      <c r="X12" s="21"/>
    </row>
    <row r="13" spans="1:61" ht="24.75" customHeight="1">
      <c r="A13" s="14" t="s">
        <v>12</v>
      </c>
      <c r="B13" s="11"/>
      <c r="C13" s="68">
        <v>108643409</v>
      </c>
      <c r="D13" s="64"/>
      <c r="E13" s="68">
        <v>500248350762</v>
      </c>
      <c r="F13" s="64"/>
      <c r="G13" s="68">
        <v>506946619206</v>
      </c>
      <c r="H13" s="11"/>
      <c r="I13" s="24">
        <f t="shared" si="0"/>
        <v>-6698268444</v>
      </c>
      <c r="J13" s="11"/>
      <c r="K13" s="68">
        <v>108643409</v>
      </c>
      <c r="L13" s="64"/>
      <c r="M13" s="68">
        <v>500248350762</v>
      </c>
      <c r="N13" s="64"/>
      <c r="O13" s="68">
        <v>509527435558</v>
      </c>
      <c r="P13" s="11"/>
      <c r="Q13" s="24">
        <f t="shared" si="1"/>
        <v>-9279084796</v>
      </c>
      <c r="S13" s="24"/>
      <c r="T13" s="24"/>
      <c r="U13" s="24"/>
      <c r="V13" s="22"/>
      <c r="W13" s="21"/>
      <c r="X13" s="21"/>
    </row>
    <row r="14" spans="1:61" s="31" customFormat="1" ht="24.75" customHeight="1">
      <c r="A14" s="14" t="s">
        <v>77</v>
      </c>
      <c r="B14" s="11"/>
      <c r="C14" s="68">
        <v>4132019</v>
      </c>
      <c r="D14" s="64"/>
      <c r="E14" s="68">
        <v>60112310821</v>
      </c>
      <c r="F14" s="64"/>
      <c r="G14" s="68">
        <v>59555350958</v>
      </c>
      <c r="H14" s="11"/>
      <c r="I14" s="24">
        <f t="shared" si="0"/>
        <v>556959863</v>
      </c>
      <c r="J14" s="11"/>
      <c r="K14" s="68">
        <v>4132019</v>
      </c>
      <c r="L14" s="64"/>
      <c r="M14" s="68">
        <v>60112310821</v>
      </c>
      <c r="N14" s="64"/>
      <c r="O14" s="68">
        <v>59494326615</v>
      </c>
      <c r="P14" s="11"/>
      <c r="Q14" s="24">
        <f t="shared" si="1"/>
        <v>617984206</v>
      </c>
      <c r="R14"/>
      <c r="S14" s="24"/>
      <c r="T14" s="24"/>
      <c r="U14" s="24"/>
      <c r="V14" s="22"/>
      <c r="W14" s="21"/>
      <c r="X14" s="2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1" customFormat="1" ht="24.75" customHeight="1">
      <c r="A15" s="14" t="s">
        <v>13</v>
      </c>
      <c r="B15" s="11"/>
      <c r="C15" s="68">
        <v>242327628</v>
      </c>
      <c r="D15" s="64"/>
      <c r="E15" s="68">
        <v>585987170786</v>
      </c>
      <c r="F15" s="64"/>
      <c r="G15" s="68">
        <v>628700616262</v>
      </c>
      <c r="H15" s="11"/>
      <c r="I15" s="24">
        <f t="shared" si="0"/>
        <v>-42713445476</v>
      </c>
      <c r="J15" s="11"/>
      <c r="K15" s="68">
        <v>242327628</v>
      </c>
      <c r="L15" s="64"/>
      <c r="M15" s="68">
        <v>585987170786</v>
      </c>
      <c r="N15" s="64"/>
      <c r="O15" s="68">
        <v>616444875388</v>
      </c>
      <c r="P15" s="11"/>
      <c r="Q15" s="24">
        <f t="shared" si="1"/>
        <v>-30457704602</v>
      </c>
      <c r="R15"/>
      <c r="S15" s="24"/>
      <c r="T15" s="24"/>
      <c r="U15" s="24"/>
      <c r="V15" s="22"/>
      <c r="W15" s="21"/>
      <c r="X15" s="2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31" customFormat="1" ht="24.75" customHeight="1">
      <c r="A16" s="14" t="s">
        <v>74</v>
      </c>
      <c r="B16" s="11"/>
      <c r="C16" s="68">
        <v>19949105</v>
      </c>
      <c r="D16" s="64"/>
      <c r="E16" s="68">
        <v>366078974644</v>
      </c>
      <c r="F16" s="64"/>
      <c r="G16" s="68">
        <v>365189910525</v>
      </c>
      <c r="H16" s="11"/>
      <c r="I16" s="24">
        <f t="shared" si="0"/>
        <v>889064119</v>
      </c>
      <c r="J16" s="11"/>
      <c r="K16" s="68">
        <v>19949105</v>
      </c>
      <c r="L16" s="64"/>
      <c r="M16" s="68">
        <v>366078974644</v>
      </c>
      <c r="N16" s="64"/>
      <c r="O16" s="68">
        <v>364064107596</v>
      </c>
      <c r="P16" s="11"/>
      <c r="Q16" s="24">
        <f t="shared" si="1"/>
        <v>2014867048</v>
      </c>
      <c r="R16"/>
      <c r="S16" s="24"/>
      <c r="T16" s="24"/>
      <c r="U16" s="24"/>
      <c r="V16" s="22"/>
      <c r="W16" s="21"/>
      <c r="X16" s="21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ht="24.75" customHeight="1">
      <c r="A17" s="14" t="s">
        <v>92</v>
      </c>
      <c r="B17" s="11"/>
      <c r="C17" s="68">
        <v>227915462</v>
      </c>
      <c r="D17" s="64"/>
      <c r="E17" s="68">
        <v>227286761756</v>
      </c>
      <c r="F17" s="64"/>
      <c r="G17" s="68">
        <v>260149549250</v>
      </c>
      <c r="H17" s="11"/>
      <c r="I17" s="24">
        <f t="shared" ref="I17:I19" si="2">E17-G17</f>
        <v>-32862787494</v>
      </c>
      <c r="J17" s="11"/>
      <c r="K17" s="68">
        <v>227915462</v>
      </c>
      <c r="L17" s="64"/>
      <c r="M17" s="68">
        <v>227286761756</v>
      </c>
      <c r="N17" s="64"/>
      <c r="O17" s="68">
        <v>277477641457</v>
      </c>
      <c r="P17" s="11"/>
      <c r="Q17" s="24">
        <f t="shared" si="1"/>
        <v>-50190879701</v>
      </c>
      <c r="S17" s="24"/>
      <c r="T17" s="24"/>
      <c r="U17" s="24"/>
      <c r="V17" s="22"/>
      <c r="W17" s="21"/>
      <c r="X17" s="21"/>
    </row>
    <row r="18" spans="1:61" ht="24.75" customHeight="1">
      <c r="A18" s="14" t="s">
        <v>112</v>
      </c>
      <c r="B18" s="11"/>
      <c r="C18" s="68">
        <v>510624</v>
      </c>
      <c r="D18" s="64"/>
      <c r="E18" s="68">
        <v>20316872461</v>
      </c>
      <c r="F18" s="64"/>
      <c r="G18" s="68">
        <v>19899971155</v>
      </c>
      <c r="H18" s="11"/>
      <c r="I18" s="24">
        <f t="shared" si="2"/>
        <v>416901306</v>
      </c>
      <c r="J18" s="11"/>
      <c r="K18" s="68">
        <v>510624</v>
      </c>
      <c r="L18" s="64"/>
      <c r="M18" s="68">
        <v>20316872461</v>
      </c>
      <c r="N18" s="64"/>
      <c r="O18" s="68">
        <v>19899971155</v>
      </c>
      <c r="P18" s="11"/>
      <c r="Q18" s="24">
        <f t="shared" si="1"/>
        <v>416901306</v>
      </c>
      <c r="S18" s="24"/>
      <c r="T18" s="24"/>
      <c r="U18" s="24"/>
      <c r="V18" s="22"/>
      <c r="W18" s="21"/>
      <c r="X18" s="21"/>
    </row>
    <row r="19" spans="1:61" ht="24.75" customHeight="1">
      <c r="A19" s="14" t="s">
        <v>93</v>
      </c>
      <c r="B19" s="11"/>
      <c r="C19" s="68">
        <v>8575874</v>
      </c>
      <c r="D19" s="64"/>
      <c r="E19" s="68">
        <v>78407435459</v>
      </c>
      <c r="F19" s="64"/>
      <c r="G19" s="68">
        <v>80815923414</v>
      </c>
      <c r="H19" s="11"/>
      <c r="I19" s="24">
        <f t="shared" si="2"/>
        <v>-2408487955</v>
      </c>
      <c r="J19" s="11"/>
      <c r="K19" s="68">
        <v>8575874</v>
      </c>
      <c r="L19" s="64"/>
      <c r="M19" s="68">
        <v>78407435459</v>
      </c>
      <c r="N19" s="64"/>
      <c r="O19" s="68">
        <v>84669911663</v>
      </c>
      <c r="P19" s="11"/>
      <c r="Q19" s="24">
        <f t="shared" si="1"/>
        <v>-6262476204</v>
      </c>
      <c r="S19" s="24"/>
      <c r="T19" s="24"/>
      <c r="U19" s="24"/>
      <c r="V19" s="22"/>
      <c r="W19" s="21"/>
      <c r="X19" s="21"/>
    </row>
    <row r="20" spans="1:61" s="31" customFormat="1" ht="24.75" customHeight="1">
      <c r="A20" s="14" t="s">
        <v>87</v>
      </c>
      <c r="B20" s="11"/>
      <c r="C20" s="76">
        <v>362184292</v>
      </c>
      <c r="D20" s="64"/>
      <c r="E20" s="76">
        <v>513910825352</v>
      </c>
      <c r="F20" s="64"/>
      <c r="G20" s="76">
        <v>578330633037</v>
      </c>
      <c r="H20" s="11"/>
      <c r="I20" s="24">
        <f t="shared" ref="I20" si="3">E20-G20</f>
        <v>-64419807685</v>
      </c>
      <c r="J20" s="11"/>
      <c r="K20" s="76">
        <v>362184292</v>
      </c>
      <c r="L20" s="64"/>
      <c r="M20" s="76">
        <v>513910825352</v>
      </c>
      <c r="N20" s="64"/>
      <c r="O20" s="76">
        <v>637806522372</v>
      </c>
      <c r="P20" s="11"/>
      <c r="Q20" s="24">
        <f t="shared" ref="Q20" si="4">M20-O20</f>
        <v>-123895697020</v>
      </c>
      <c r="R20"/>
      <c r="S20" s="24"/>
      <c r="T20" s="24"/>
      <c r="U20" s="24"/>
      <c r="V20" s="22"/>
      <c r="W20" s="21"/>
      <c r="X20" s="21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</row>
    <row r="21" spans="1:61" ht="24.75" customHeight="1" thickBot="1">
      <c r="A21" s="9" t="s">
        <v>14</v>
      </c>
      <c r="B21" s="11"/>
      <c r="C21" s="17">
        <f>SUM(C8:C20)</f>
        <v>991047206</v>
      </c>
      <c r="D21" s="11"/>
      <c r="E21" s="17">
        <f>SUM(E8:E20)</f>
        <v>2623725718286</v>
      </c>
      <c r="F21" s="11"/>
      <c r="G21" s="17">
        <f>SUM(G8:G20)</f>
        <v>2772329235320</v>
      </c>
      <c r="H21" s="11"/>
      <c r="I21" s="25">
        <f>SUM(I8:I20)</f>
        <v>-148603517034</v>
      </c>
      <c r="J21" s="11"/>
      <c r="K21" s="17">
        <f>SUM(K8:K20)</f>
        <v>991047206</v>
      </c>
      <c r="L21" s="11"/>
      <c r="M21" s="17">
        <f>SUM(M8:M20)</f>
        <v>2623725718286</v>
      </c>
      <c r="N21" s="11"/>
      <c r="O21" s="17">
        <f>SUM(O8:O20)</f>
        <v>2855777673717</v>
      </c>
      <c r="P21" s="11"/>
      <c r="Q21" s="25">
        <f>SUM(Q8:Q20)</f>
        <v>-232051955431</v>
      </c>
      <c r="S21" s="24"/>
      <c r="T21" s="21"/>
      <c r="U21" s="24"/>
      <c r="V21" s="22"/>
      <c r="W21" s="21"/>
      <c r="X21" s="21"/>
    </row>
    <row r="22" spans="1:61" ht="13.8" thickTop="1">
      <c r="S22" s="21"/>
    </row>
    <row r="23" spans="1:61">
      <c r="G23" s="21"/>
      <c r="I23" s="21"/>
      <c r="Q23" s="21"/>
      <c r="S23" s="21"/>
    </row>
    <row r="24" spans="1:61">
      <c r="G24" s="21"/>
      <c r="I24" s="22"/>
      <c r="Q24" s="21"/>
    </row>
    <row r="25" spans="1:61">
      <c r="G25" s="21"/>
      <c r="I25" s="22"/>
      <c r="Q25" s="22"/>
    </row>
    <row r="26" spans="1:61">
      <c r="G26" s="21"/>
      <c r="I26" s="22"/>
      <c r="Q26" s="22"/>
    </row>
    <row r="27" spans="1:61">
      <c r="E27" s="21"/>
      <c r="I27" s="22"/>
    </row>
    <row r="28" spans="1:61">
      <c r="G28" s="21"/>
      <c r="I28" s="22"/>
    </row>
    <row r="29" spans="1:61">
      <c r="G29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C489-FC9C-4AC5-BBBF-B3B7EB600655}">
  <sheetPr>
    <tabColor theme="6" tint="-0.249977111117893"/>
  </sheetPr>
  <dimension ref="A1:S19"/>
  <sheetViews>
    <sheetView rightToLeft="1" view="pageBreakPreview" zoomScaleNormal="100" zoomScaleSheetLayoutView="100" workbookViewId="0">
      <selection activeCell="G13" sqref="G13"/>
    </sheetView>
  </sheetViews>
  <sheetFormatPr defaultRowHeight="13.2"/>
  <cols>
    <col min="1" max="1" width="24.33203125" bestFit="1" customWidth="1"/>
    <col min="2" max="2" width="1" customWidth="1"/>
    <col min="3" max="3" width="11" bestFit="1" customWidth="1"/>
    <col min="4" max="4" width="1.109375" customWidth="1"/>
    <col min="5" max="5" width="13.5546875" bestFit="1" customWidth="1"/>
    <col min="6" max="6" width="1" customWidth="1"/>
    <col min="8" max="8" width="1.33203125" customWidth="1"/>
    <col min="9" max="9" width="14.88671875" bestFit="1" customWidth="1"/>
    <col min="10" max="10" width="1.109375" customWidth="1"/>
    <col min="11" max="11" width="15" bestFit="1" customWidth="1"/>
    <col min="12" max="12" width="1.109375" customWidth="1"/>
    <col min="13" max="13" width="14.88671875" bestFit="1" customWidth="1"/>
    <col min="14" max="14" width="1.33203125" customWidth="1"/>
    <col min="15" max="15" width="15" bestFit="1" customWidth="1"/>
    <col min="16" max="16" width="1.33203125" customWidth="1"/>
    <col min="17" max="17" width="15" bestFit="1" customWidth="1"/>
    <col min="18" max="18" width="0.6640625" customWidth="1"/>
    <col min="19" max="19" width="15" bestFit="1" customWidth="1"/>
  </cols>
  <sheetData>
    <row r="1" spans="1:19" ht="25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25.2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25.2">
      <c r="A3" s="104" t="s">
        <v>107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3.4">
      <c r="A5" s="105" t="s">
        <v>98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</row>
    <row r="6" spans="1:19" ht="24" customHeight="1">
      <c r="A6" s="106" t="s">
        <v>99</v>
      </c>
      <c r="B6" s="64"/>
      <c r="C6" s="106" t="s">
        <v>100</v>
      </c>
      <c r="D6" s="106"/>
      <c r="E6" s="106"/>
      <c r="F6" s="106"/>
      <c r="G6" s="106"/>
      <c r="H6" s="64"/>
      <c r="I6" s="106" t="s">
        <v>109</v>
      </c>
      <c r="J6" s="106"/>
      <c r="K6" s="106"/>
      <c r="L6" s="106"/>
      <c r="M6" s="106"/>
      <c r="N6" s="64"/>
      <c r="O6" s="106" t="s">
        <v>110</v>
      </c>
      <c r="P6" s="106"/>
      <c r="Q6" s="106"/>
      <c r="R6" s="106"/>
      <c r="S6" s="106"/>
    </row>
    <row r="7" spans="1:19" ht="61.2">
      <c r="A7" s="106"/>
      <c r="B7" s="64"/>
      <c r="C7" s="62" t="s">
        <v>101</v>
      </c>
      <c r="D7" s="65"/>
      <c r="E7" s="62" t="s">
        <v>102</v>
      </c>
      <c r="F7" s="65"/>
      <c r="G7" s="62" t="s">
        <v>103</v>
      </c>
      <c r="H7" s="64"/>
      <c r="I7" s="62" t="s">
        <v>104</v>
      </c>
      <c r="J7" s="65"/>
      <c r="K7" s="62" t="s">
        <v>44</v>
      </c>
      <c r="L7" s="65"/>
      <c r="M7" s="62" t="s">
        <v>105</v>
      </c>
      <c r="N7" s="64"/>
      <c r="O7" s="62" t="s">
        <v>104</v>
      </c>
      <c r="P7" s="65"/>
      <c r="Q7" s="62" t="s">
        <v>44</v>
      </c>
      <c r="R7" s="65"/>
      <c r="S7" s="62" t="s">
        <v>105</v>
      </c>
    </row>
    <row r="8" spans="1:19" ht="27" customHeight="1">
      <c r="A8" s="66" t="s">
        <v>92</v>
      </c>
      <c r="B8" s="64"/>
      <c r="C8" s="66" t="s">
        <v>106</v>
      </c>
      <c r="D8" s="64"/>
      <c r="E8" s="67">
        <v>164715462</v>
      </c>
      <c r="F8" s="64"/>
      <c r="G8" s="67">
        <v>4</v>
      </c>
      <c r="H8" s="64"/>
      <c r="I8" s="108">
        <v>0</v>
      </c>
      <c r="J8" s="109"/>
      <c r="K8" s="110">
        <v>0</v>
      </c>
      <c r="L8" s="64"/>
      <c r="M8" s="67">
        <f>I8+K8</f>
        <v>0</v>
      </c>
      <c r="N8" s="64"/>
      <c r="O8" s="67">
        <v>658861848</v>
      </c>
      <c r="P8" s="64"/>
      <c r="Q8" s="71">
        <v>-82505768</v>
      </c>
      <c r="R8" s="64"/>
      <c r="S8" s="67">
        <f>O8+Q8</f>
        <v>576356080</v>
      </c>
    </row>
    <row r="9" spans="1:19" ht="22.5" customHeight="1" thickBot="1">
      <c r="A9" s="63" t="s">
        <v>14</v>
      </c>
      <c r="B9" s="64"/>
      <c r="C9" s="68"/>
      <c r="D9" s="64"/>
      <c r="E9" s="68"/>
      <c r="F9" s="64"/>
      <c r="G9" s="68"/>
      <c r="H9" s="64"/>
      <c r="I9" s="69">
        <f>SUM(I8)</f>
        <v>0</v>
      </c>
      <c r="J9" s="64"/>
      <c r="K9" s="72">
        <f>SUM(K8)</f>
        <v>0</v>
      </c>
      <c r="L9" s="64"/>
      <c r="M9" s="69">
        <f>SUM(M8)</f>
        <v>0</v>
      </c>
      <c r="N9" s="64"/>
      <c r="O9" s="69">
        <f>SUM(O8)</f>
        <v>658861848</v>
      </c>
      <c r="P9" s="64"/>
      <c r="Q9" s="72">
        <f>SUM(Q8)</f>
        <v>-82505768</v>
      </c>
      <c r="R9" s="64"/>
      <c r="S9" s="69">
        <f>SUM(S8)</f>
        <v>576356080</v>
      </c>
    </row>
    <row r="10" spans="1:19" ht="13.8" thickTop="1"/>
    <row r="11" spans="1:19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70"/>
    </row>
    <row r="12" spans="1:19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70"/>
      <c r="L12" s="61"/>
      <c r="M12" s="70"/>
      <c r="N12" s="61"/>
      <c r="O12" s="61"/>
      <c r="P12" s="61"/>
      <c r="Q12" s="61"/>
      <c r="R12" s="61"/>
      <c r="S12" s="61"/>
    </row>
    <row r="13" spans="1:19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70"/>
      <c r="N13" s="61"/>
      <c r="O13" s="61"/>
      <c r="P13" s="61"/>
      <c r="Q13" s="61"/>
      <c r="R13" s="61"/>
      <c r="S13" s="61"/>
    </row>
    <row r="14" spans="1:19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70"/>
      <c r="L14" s="61"/>
      <c r="M14" s="61"/>
      <c r="N14" s="61"/>
      <c r="O14" s="61"/>
      <c r="P14" s="61"/>
      <c r="Q14" s="61"/>
      <c r="R14" s="61"/>
      <c r="S14" s="61"/>
    </row>
    <row r="15" spans="1:19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70"/>
      <c r="L15" s="61"/>
      <c r="M15" s="61"/>
      <c r="N15" s="61"/>
      <c r="O15" s="61"/>
      <c r="P15" s="61"/>
      <c r="Q15" s="61"/>
      <c r="R15" s="61"/>
      <c r="S15" s="61"/>
    </row>
    <row r="16" spans="1:19">
      <c r="K16" s="21"/>
    </row>
    <row r="17" spans="11:15">
      <c r="K17" s="21"/>
      <c r="O17" s="21"/>
    </row>
    <row r="19" spans="11:15">
      <c r="O19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AE26"/>
  <sheetViews>
    <sheetView rightToLeft="1" view="pageBreakPreview" zoomScaleNormal="100" zoomScaleSheetLayoutView="100" workbookViewId="0">
      <selection activeCell="A17" sqref="A17"/>
    </sheetView>
  </sheetViews>
  <sheetFormatPr defaultRowHeight="13.2"/>
  <cols>
    <col min="1" max="2" width="2.5546875" customWidth="1"/>
    <col min="3" max="3" width="23.44140625" customWidth="1"/>
    <col min="4" max="4" width="1.33203125" customWidth="1"/>
    <col min="5" max="5" width="12.109375" bestFit="1" customWidth="1"/>
    <col min="6" max="6" width="1.33203125" customWidth="1"/>
    <col min="7" max="7" width="18" bestFit="1" customWidth="1"/>
    <col min="8" max="8" width="1.33203125" customWidth="1"/>
    <col min="9" max="9" width="17.88671875" bestFit="1" customWidth="1"/>
    <col min="10" max="10" width="1.33203125" customWidth="1"/>
    <col min="11" max="11" width="12.33203125" bestFit="1" customWidth="1"/>
    <col min="12" max="12" width="1.33203125" customWidth="1"/>
    <col min="13" max="13" width="16.5546875" bestFit="1" customWidth="1"/>
    <col min="14" max="14" width="1.33203125" customWidth="1"/>
    <col min="15" max="15" width="14.33203125" customWidth="1"/>
    <col min="16" max="16" width="1.33203125" customWidth="1"/>
    <col min="17" max="17" width="15.88671875" bestFit="1" customWidth="1"/>
    <col min="18" max="18" width="1.33203125" customWidth="1"/>
    <col min="19" max="19" width="15.5546875" customWidth="1"/>
    <col min="20" max="20" width="1.33203125" customWidth="1"/>
    <col min="21" max="21" width="11.33203125" customWidth="1"/>
    <col min="22" max="22" width="1.33203125" customWidth="1"/>
    <col min="23" max="23" width="17.88671875" bestFit="1" customWidth="1"/>
    <col min="24" max="24" width="1.33203125" customWidth="1"/>
    <col min="25" max="25" width="17.88671875" bestFit="1" customWidth="1"/>
    <col min="26" max="26" width="1.33203125" customWidth="1"/>
    <col min="27" max="27" width="18.5546875" bestFit="1" customWidth="1"/>
    <col min="28" max="28" width="0.33203125" customWidth="1"/>
    <col min="29" max="29" width="11.5546875" bestFit="1" customWidth="1"/>
    <col min="31" max="31" width="12.6640625" bestFit="1" customWidth="1"/>
  </cols>
  <sheetData>
    <row r="1" spans="1:31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31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31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31" ht="28.5" customHeight="1">
      <c r="A4" s="101" t="s">
        <v>51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31" ht="27" customHeight="1">
      <c r="A5" s="101" t="s">
        <v>73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31" ht="24.6" customHeight="1">
      <c r="A6" s="7"/>
      <c r="B6" s="7"/>
      <c r="C6" s="7"/>
      <c r="D6" s="7"/>
      <c r="E6" s="93" t="s">
        <v>95</v>
      </c>
      <c r="F6" s="93"/>
      <c r="G6" s="93"/>
      <c r="H6" s="93"/>
      <c r="I6" s="93"/>
      <c r="J6" s="7"/>
      <c r="K6" s="93" t="s">
        <v>2</v>
      </c>
      <c r="L6" s="93"/>
      <c r="M6" s="93"/>
      <c r="N6" s="93"/>
      <c r="O6" s="93"/>
      <c r="P6" s="93"/>
      <c r="Q6" s="93"/>
      <c r="R6" s="7"/>
      <c r="S6" s="93" t="s">
        <v>108</v>
      </c>
      <c r="T6" s="93"/>
      <c r="U6" s="93"/>
      <c r="V6" s="93"/>
      <c r="W6" s="93"/>
      <c r="X6" s="93"/>
      <c r="Y6" s="93"/>
      <c r="Z6" s="93"/>
      <c r="AA6" s="93"/>
    </row>
    <row r="7" spans="1:31" ht="24.75" customHeight="1">
      <c r="A7" s="7"/>
      <c r="B7" s="7"/>
      <c r="C7" s="7"/>
      <c r="D7" s="7"/>
      <c r="E7" s="95" t="s">
        <v>6</v>
      </c>
      <c r="F7" s="8"/>
      <c r="G7" s="95" t="s">
        <v>7</v>
      </c>
      <c r="H7" s="8"/>
      <c r="I7" s="95" t="s">
        <v>8</v>
      </c>
      <c r="J7" s="7"/>
      <c r="K7" s="94" t="s">
        <v>3</v>
      </c>
      <c r="L7" s="94"/>
      <c r="M7" s="94"/>
      <c r="N7" s="8"/>
      <c r="O7" s="94" t="s">
        <v>4</v>
      </c>
      <c r="P7" s="94"/>
      <c r="Q7" s="94"/>
      <c r="R7" s="7"/>
      <c r="S7" s="95" t="s">
        <v>6</v>
      </c>
      <c r="T7" s="8"/>
      <c r="U7" s="91" t="s">
        <v>10</v>
      </c>
      <c r="V7" s="8"/>
      <c r="W7" s="95" t="s">
        <v>7</v>
      </c>
      <c r="X7" s="8"/>
      <c r="Y7" s="95" t="s">
        <v>8</v>
      </c>
      <c r="Z7" s="8"/>
      <c r="AA7" s="91" t="s">
        <v>11</v>
      </c>
    </row>
    <row r="8" spans="1:31" ht="24.75" customHeight="1">
      <c r="A8" s="93" t="s">
        <v>5</v>
      </c>
      <c r="B8" s="93"/>
      <c r="C8" s="93"/>
      <c r="D8" s="7"/>
      <c r="E8" s="96"/>
      <c r="F8" s="7"/>
      <c r="G8" s="96"/>
      <c r="H8" s="7"/>
      <c r="I8" s="96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96"/>
      <c r="T8" s="7"/>
      <c r="U8" s="92"/>
      <c r="V8" s="7"/>
      <c r="W8" s="96"/>
      <c r="X8" s="7"/>
      <c r="Y8" s="96"/>
      <c r="Z8" s="7"/>
      <c r="AA8" s="92"/>
    </row>
    <row r="9" spans="1:31" ht="24.75" customHeight="1">
      <c r="A9" s="98" t="s">
        <v>12</v>
      </c>
      <c r="B9" s="98"/>
      <c r="C9" s="98"/>
      <c r="D9" s="7"/>
      <c r="E9" s="52">
        <v>107643409</v>
      </c>
      <c r="F9" s="11"/>
      <c r="G9" s="52">
        <v>453790859066</v>
      </c>
      <c r="H9" s="11"/>
      <c r="I9" s="52">
        <v>502420233642.78601</v>
      </c>
      <c r="J9" s="11"/>
      <c r="K9" s="52">
        <v>1000000</v>
      </c>
      <c r="L9" s="11"/>
      <c r="M9" s="52">
        <v>4526385564</v>
      </c>
      <c r="N9" s="11"/>
      <c r="O9" s="24">
        <v>0</v>
      </c>
      <c r="P9" s="11"/>
      <c r="Q9" s="52">
        <v>0</v>
      </c>
      <c r="R9" s="11"/>
      <c r="S9" s="52">
        <v>108643409</v>
      </c>
      <c r="T9" s="11"/>
      <c r="U9" s="52">
        <v>4608</v>
      </c>
      <c r="V9" s="11"/>
      <c r="W9" s="52">
        <v>458317244630</v>
      </c>
      <c r="X9" s="11"/>
      <c r="Y9" s="52">
        <v>500248350762.20898</v>
      </c>
      <c r="Z9" s="11"/>
      <c r="AA9" s="53">
        <v>17.73</v>
      </c>
      <c r="AC9" s="20"/>
      <c r="AD9" s="10"/>
      <c r="AE9" s="21"/>
    </row>
    <row r="10" spans="1:31" ht="24.75" customHeight="1">
      <c r="A10" s="99" t="s">
        <v>13</v>
      </c>
      <c r="B10" s="99"/>
      <c r="C10" s="99"/>
      <c r="D10" s="7"/>
      <c r="E10" s="15">
        <v>236727628</v>
      </c>
      <c r="F10" s="11"/>
      <c r="G10" s="15">
        <v>649339638457</v>
      </c>
      <c r="H10" s="11"/>
      <c r="I10" s="15">
        <v>614550963577.06702</v>
      </c>
      <c r="J10" s="11"/>
      <c r="K10" s="15">
        <v>5600000</v>
      </c>
      <c r="L10" s="11"/>
      <c r="M10" s="15">
        <v>14149652685</v>
      </c>
      <c r="N10" s="11"/>
      <c r="O10" s="24">
        <v>0</v>
      </c>
      <c r="P10" s="11"/>
      <c r="Q10" s="24">
        <v>0</v>
      </c>
      <c r="R10" s="11"/>
      <c r="S10" s="15">
        <v>242327628</v>
      </c>
      <c r="T10" s="11"/>
      <c r="U10" s="15">
        <v>2420</v>
      </c>
      <c r="V10" s="11"/>
      <c r="W10" s="15">
        <v>663489291142</v>
      </c>
      <c r="X10" s="11"/>
      <c r="Y10" s="15">
        <v>585987170786.58203</v>
      </c>
      <c r="Z10" s="11"/>
      <c r="AA10" s="54">
        <v>20.77</v>
      </c>
      <c r="AC10" s="20"/>
      <c r="AD10" s="10"/>
      <c r="AE10" s="21"/>
    </row>
    <row r="11" spans="1:31" ht="24.75" customHeight="1">
      <c r="A11" s="100" t="s">
        <v>87</v>
      </c>
      <c r="B11" s="100"/>
      <c r="C11" s="100"/>
      <c r="D11" s="7"/>
      <c r="E11" s="15">
        <v>362184292</v>
      </c>
      <c r="F11" s="11"/>
      <c r="G11" s="15">
        <v>637806522372</v>
      </c>
      <c r="H11" s="11"/>
      <c r="I11" s="15">
        <v>578330633037.052</v>
      </c>
      <c r="J11" s="11"/>
      <c r="K11" s="15">
        <v>0</v>
      </c>
      <c r="L11" s="11"/>
      <c r="M11" s="15">
        <v>0</v>
      </c>
      <c r="N11" s="11"/>
      <c r="O11" s="24">
        <v>0</v>
      </c>
      <c r="P11" s="11"/>
      <c r="Q11" s="24">
        <v>0</v>
      </c>
      <c r="R11" s="11"/>
      <c r="S11" s="15">
        <v>362184292</v>
      </c>
      <c r="T11" s="11"/>
      <c r="U11" s="15">
        <v>1420</v>
      </c>
      <c r="V11" s="11"/>
      <c r="W11" s="15">
        <v>637806522372</v>
      </c>
      <c r="X11" s="11"/>
      <c r="Y11" s="15">
        <v>513910825352.07397</v>
      </c>
      <c r="Z11" s="11"/>
      <c r="AA11" s="54">
        <v>18.22</v>
      </c>
      <c r="AC11" s="20"/>
      <c r="AD11" s="10"/>
      <c r="AE11" s="21"/>
    </row>
    <row r="12" spans="1:31" ht="24.75" customHeight="1">
      <c r="A12" s="100" t="s">
        <v>92</v>
      </c>
      <c r="B12" s="100"/>
      <c r="C12" s="100"/>
      <c r="D12" s="7"/>
      <c r="E12" s="15">
        <v>188715462</v>
      </c>
      <c r="F12" s="11"/>
      <c r="G12" s="15">
        <v>235694512499</v>
      </c>
      <c r="H12" s="11"/>
      <c r="I12" s="15">
        <v>218366420292.203</v>
      </c>
      <c r="J12" s="11"/>
      <c r="K12" s="15">
        <v>39200000</v>
      </c>
      <c r="L12" s="11"/>
      <c r="M12" s="15">
        <v>41783128958</v>
      </c>
      <c r="N12" s="11"/>
      <c r="O12" s="24">
        <v>0</v>
      </c>
      <c r="P12" s="11"/>
      <c r="Q12" s="24">
        <v>0</v>
      </c>
      <c r="R12" s="11"/>
      <c r="S12" s="16">
        <v>227915462</v>
      </c>
      <c r="T12" s="11"/>
      <c r="U12" s="15">
        <v>998</v>
      </c>
      <c r="V12" s="11"/>
      <c r="W12" s="15">
        <v>277477641457</v>
      </c>
      <c r="X12" s="11"/>
      <c r="Y12" s="15">
        <v>227286761756.38199</v>
      </c>
      <c r="Z12" s="11"/>
      <c r="AA12" s="54">
        <v>8.06</v>
      </c>
      <c r="AC12" s="20"/>
      <c r="AD12" s="10"/>
      <c r="AE12" s="21"/>
    </row>
    <row r="13" spans="1:31" ht="24.75" customHeight="1" thickBot="1">
      <c r="A13" s="97" t="s">
        <v>14</v>
      </c>
      <c r="B13" s="97"/>
      <c r="C13" s="97"/>
      <c r="D13" s="9"/>
      <c r="E13" s="17">
        <f>SUM(E9:E12)</f>
        <v>895270791</v>
      </c>
      <c r="F13" s="11"/>
      <c r="G13" s="17">
        <f>SUM(G9:G12)</f>
        <v>1976631532394</v>
      </c>
      <c r="H13" s="11"/>
      <c r="I13" s="17">
        <f>SUM(I9:I12)</f>
        <v>1913668250549.1079</v>
      </c>
      <c r="J13" s="11"/>
      <c r="K13" s="17">
        <f>SUM(K9:K12)</f>
        <v>45800000</v>
      </c>
      <c r="L13" s="11"/>
      <c r="M13" s="17">
        <f>SUM(M9:M12)</f>
        <v>60459167207</v>
      </c>
      <c r="N13" s="11"/>
      <c r="O13" s="25">
        <f>SUM(O9:O12)</f>
        <v>0</v>
      </c>
      <c r="P13" s="11"/>
      <c r="Q13" s="25">
        <f>SUM(Q9:Q12)</f>
        <v>0</v>
      </c>
      <c r="R13" s="11"/>
      <c r="S13" s="17">
        <f>SUM(S9:S12)</f>
        <v>941070791</v>
      </c>
      <c r="T13" s="11"/>
      <c r="U13" s="15"/>
      <c r="V13" s="11"/>
      <c r="W13" s="17">
        <f>SUM(W9:W12)</f>
        <v>2037090699601</v>
      </c>
      <c r="X13" s="11"/>
      <c r="Y13" s="17">
        <f>SUM(Y9:Y12)</f>
        <v>1827433108657.2471</v>
      </c>
      <c r="Z13" s="11"/>
      <c r="AA13" s="88">
        <f>SUM(AA9:AA12)</f>
        <v>64.78</v>
      </c>
      <c r="AC13" s="20"/>
      <c r="AD13" s="10"/>
      <c r="AE13" s="21"/>
    </row>
    <row r="14" spans="1:31" ht="13.8" thickTop="1">
      <c r="AE14" s="21"/>
    </row>
    <row r="15" spans="1:31">
      <c r="AA15" s="10"/>
    </row>
    <row r="16" spans="1:31">
      <c r="M16" s="21"/>
      <c r="Y16" s="21"/>
      <c r="AA16" s="10"/>
    </row>
    <row r="17" spans="9:27">
      <c r="K17" s="21"/>
      <c r="M17" s="21"/>
      <c r="Y17" s="21"/>
      <c r="AA17" s="21"/>
    </row>
    <row r="18" spans="9:27">
      <c r="K18" s="21"/>
      <c r="M18" s="21"/>
      <c r="W18" s="21"/>
      <c r="Y18" s="21"/>
    </row>
    <row r="19" spans="9:27">
      <c r="I19" s="21"/>
      <c r="K19" s="21"/>
      <c r="M19" s="21"/>
      <c r="Y19" s="21"/>
    </row>
    <row r="20" spans="9:27" ht="13.8">
      <c r="I20" s="21"/>
      <c r="M20" s="21"/>
      <c r="Y20" s="35"/>
      <c r="AA20" s="51"/>
    </row>
    <row r="21" spans="9:27">
      <c r="K21" s="21"/>
      <c r="S21" s="21"/>
    </row>
    <row r="22" spans="9:27">
      <c r="K22" s="21"/>
      <c r="M22" s="46"/>
      <c r="O22" s="46"/>
      <c r="S22" s="21"/>
      <c r="W22" s="21"/>
    </row>
    <row r="23" spans="9:27">
      <c r="M23" s="46"/>
      <c r="O23" s="21"/>
      <c r="S23" s="21"/>
      <c r="W23" s="21"/>
    </row>
    <row r="24" spans="9:27">
      <c r="M24" s="21"/>
      <c r="O24" s="21"/>
      <c r="S24" s="21"/>
    </row>
    <row r="25" spans="9:27">
      <c r="M25" s="46"/>
      <c r="W25" s="21"/>
    </row>
    <row r="26" spans="9:27">
      <c r="M26" s="21"/>
      <c r="W26" s="10"/>
    </row>
  </sheetData>
  <mergeCells count="24">
    <mergeCell ref="A1:AA1"/>
    <mergeCell ref="A2:AA2"/>
    <mergeCell ref="A3:AA3"/>
    <mergeCell ref="A4:AA4"/>
    <mergeCell ref="A5:AA5"/>
    <mergeCell ref="A13:C13"/>
    <mergeCell ref="A8:C8"/>
    <mergeCell ref="A9:C9"/>
    <mergeCell ref="A10:C10"/>
    <mergeCell ref="E6:I6"/>
    <mergeCell ref="E7:E8"/>
    <mergeCell ref="G7:G8"/>
    <mergeCell ref="I7:I8"/>
    <mergeCell ref="A11:C11"/>
    <mergeCell ref="A12:C12"/>
    <mergeCell ref="AA7:AA8"/>
    <mergeCell ref="K6:Q6"/>
    <mergeCell ref="S6:AA6"/>
    <mergeCell ref="K7:M7"/>
    <mergeCell ref="O7:Q7"/>
    <mergeCell ref="S7:S8"/>
    <mergeCell ref="U7:U8"/>
    <mergeCell ref="W7:W8"/>
    <mergeCell ref="Y7:Y8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AD38"/>
  <sheetViews>
    <sheetView rightToLeft="1" view="pageBreakPreview" zoomScaleNormal="100" zoomScaleSheetLayoutView="100" workbookViewId="0">
      <selection activeCell="D22" sqref="D22"/>
    </sheetView>
  </sheetViews>
  <sheetFormatPr defaultRowHeight="13.2"/>
  <cols>
    <col min="1" max="1" width="14.88671875" customWidth="1"/>
    <col min="2" max="2" width="15.33203125" customWidth="1"/>
    <col min="3" max="3" width="1.33203125" customWidth="1"/>
    <col min="4" max="4" width="11" customWidth="1"/>
    <col min="5" max="5" width="1.33203125" customWidth="1"/>
    <col min="6" max="6" width="17.88671875" bestFit="1" customWidth="1"/>
    <col min="7" max="7" width="1.33203125" customWidth="1"/>
    <col min="8" max="8" width="17.6640625" bestFit="1" customWidth="1"/>
    <col min="9" max="9" width="1.33203125" customWidth="1"/>
    <col min="10" max="10" width="13.6640625" bestFit="1" customWidth="1"/>
    <col min="11" max="11" width="1.33203125" customWidth="1"/>
    <col min="12" max="12" width="19" bestFit="1" customWidth="1"/>
    <col min="13" max="13" width="1.33203125" customWidth="1"/>
    <col min="14" max="14" width="13.6640625" bestFit="1" customWidth="1"/>
    <col min="15" max="15" width="1.33203125" customWidth="1"/>
    <col min="16" max="16" width="18.88671875" bestFit="1" customWidth="1"/>
    <col min="17" max="17" width="0.88671875" customWidth="1"/>
    <col min="18" max="18" width="11" bestFit="1" customWidth="1"/>
    <col min="19" max="19" width="1.33203125" customWidth="1"/>
    <col min="20" max="20" width="22.33203125" bestFit="1" customWidth="1"/>
    <col min="21" max="21" width="1.33203125" customWidth="1"/>
    <col min="22" max="22" width="22.44140625" bestFit="1" customWidth="1"/>
    <col min="23" max="23" width="1.33203125" customWidth="1"/>
    <col min="24" max="24" width="17.6640625" bestFit="1" customWidth="1"/>
    <col min="25" max="25" width="1.33203125" customWidth="1"/>
    <col min="26" max="26" width="18.33203125" bestFit="1" customWidth="1"/>
    <col min="27" max="27" width="14.88671875" bestFit="1" customWidth="1"/>
    <col min="28" max="28" width="16.33203125" bestFit="1" customWidth="1"/>
    <col min="29" max="29" width="18.5546875" bestFit="1" customWidth="1"/>
  </cols>
  <sheetData>
    <row r="1" spans="1:3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30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30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30" ht="14.4" customHeight="1"/>
    <row r="5" spans="1:30" ht="23.4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30" ht="24.75" customHeight="1">
      <c r="A6" s="11"/>
      <c r="B6" s="11"/>
      <c r="C6" s="11"/>
      <c r="D6" s="93" t="s">
        <v>95</v>
      </c>
      <c r="E6" s="93"/>
      <c r="F6" s="93"/>
      <c r="G6" s="93"/>
      <c r="H6" s="93"/>
      <c r="I6" s="11"/>
      <c r="J6" s="93" t="s">
        <v>2</v>
      </c>
      <c r="K6" s="93"/>
      <c r="L6" s="93"/>
      <c r="M6" s="93"/>
      <c r="N6" s="93"/>
      <c r="O6" s="93"/>
      <c r="P6" s="93"/>
      <c r="Q6" s="11"/>
      <c r="R6" s="93" t="s">
        <v>108</v>
      </c>
      <c r="S6" s="93"/>
      <c r="T6" s="93"/>
      <c r="U6" s="93"/>
      <c r="V6" s="93"/>
      <c r="W6" s="93"/>
      <c r="X6" s="93"/>
      <c r="Y6" s="93"/>
      <c r="Z6" s="93"/>
    </row>
    <row r="7" spans="1:30" ht="24.75" customHeight="1">
      <c r="A7" s="11"/>
      <c r="B7" s="11"/>
      <c r="C7" s="11"/>
      <c r="D7" s="95" t="s">
        <v>18</v>
      </c>
      <c r="E7" s="12"/>
      <c r="F7" s="95" t="s">
        <v>7</v>
      </c>
      <c r="G7" s="12"/>
      <c r="H7" s="95" t="s">
        <v>8</v>
      </c>
      <c r="I7" s="11"/>
      <c r="J7" s="94" t="s">
        <v>15</v>
      </c>
      <c r="K7" s="94"/>
      <c r="L7" s="94"/>
      <c r="M7" s="12"/>
      <c r="N7" s="94" t="s">
        <v>16</v>
      </c>
      <c r="O7" s="94"/>
      <c r="P7" s="94"/>
      <c r="Q7" s="11"/>
      <c r="R7" s="95" t="s">
        <v>6</v>
      </c>
      <c r="S7" s="12"/>
      <c r="T7" s="91" t="s">
        <v>19</v>
      </c>
      <c r="U7" s="12"/>
      <c r="V7" s="95" t="s">
        <v>7</v>
      </c>
      <c r="W7" s="12"/>
      <c r="X7" s="95" t="s">
        <v>8</v>
      </c>
      <c r="Y7" s="12"/>
      <c r="Z7" s="91" t="s">
        <v>11</v>
      </c>
    </row>
    <row r="8" spans="1:30" ht="24.75" customHeight="1">
      <c r="A8" s="93" t="s">
        <v>17</v>
      </c>
      <c r="B8" s="93"/>
      <c r="C8" s="11"/>
      <c r="D8" s="96"/>
      <c r="E8" s="2"/>
      <c r="F8" s="96"/>
      <c r="G8" s="11"/>
      <c r="H8" s="96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96"/>
      <c r="S8" s="11"/>
      <c r="T8" s="92"/>
      <c r="U8" s="11"/>
      <c r="V8" s="96"/>
      <c r="W8" s="11"/>
      <c r="X8" s="96"/>
      <c r="Y8" s="11"/>
      <c r="Z8" s="92"/>
    </row>
    <row r="9" spans="1:30" ht="24.75" customHeight="1">
      <c r="A9" s="102" t="s">
        <v>74</v>
      </c>
      <c r="B9" s="102"/>
      <c r="C9" s="11"/>
      <c r="D9" s="52">
        <v>43380091</v>
      </c>
      <c r="E9" s="11"/>
      <c r="F9" s="52">
        <v>773758990726</v>
      </c>
      <c r="G9" s="11"/>
      <c r="H9" s="52">
        <v>774884793655.51001</v>
      </c>
      <c r="I9" s="11"/>
      <c r="J9" s="52">
        <v>378808435</v>
      </c>
      <c r="K9" s="11"/>
      <c r="L9" s="52">
        <v>6838120232723</v>
      </c>
      <c r="M9" s="11"/>
      <c r="N9" s="23">
        <v>-402239421</v>
      </c>
      <c r="O9" s="11"/>
      <c r="P9" s="52">
        <v>7252127884561</v>
      </c>
      <c r="Q9" s="11"/>
      <c r="R9" s="52">
        <v>19949105</v>
      </c>
      <c r="S9" s="11"/>
      <c r="T9" s="52">
        <v>18352</v>
      </c>
      <c r="U9" s="11"/>
      <c r="V9" s="52">
        <v>364064107596</v>
      </c>
      <c r="W9" s="11"/>
      <c r="X9" s="52">
        <v>366078974644.34698</v>
      </c>
      <c r="Y9" s="11"/>
      <c r="Z9" s="53">
        <v>12.98</v>
      </c>
      <c r="AA9" s="47"/>
      <c r="AB9" s="47"/>
      <c r="AC9" s="21"/>
      <c r="AD9" s="21"/>
    </row>
    <row r="10" spans="1:30" ht="24.75" customHeight="1">
      <c r="A10" s="100" t="s">
        <v>81</v>
      </c>
      <c r="B10" s="100"/>
      <c r="C10" s="11"/>
      <c r="D10" s="15">
        <v>7074350</v>
      </c>
      <c r="E10" s="11"/>
      <c r="F10" s="15">
        <v>125308151107</v>
      </c>
      <c r="G10" s="11"/>
      <c r="H10" s="15">
        <v>119367168182.91901</v>
      </c>
      <c r="I10" s="11"/>
      <c r="J10" s="15">
        <v>7432788</v>
      </c>
      <c r="K10" s="11"/>
      <c r="L10" s="15">
        <v>121077141789</v>
      </c>
      <c r="M10" s="11"/>
      <c r="N10" s="24">
        <v>-7350000</v>
      </c>
      <c r="O10" s="11"/>
      <c r="P10" s="15">
        <v>120320521885</v>
      </c>
      <c r="Q10" s="11"/>
      <c r="R10" s="15">
        <v>7157138</v>
      </c>
      <c r="S10" s="11"/>
      <c r="T10" s="15">
        <v>16400</v>
      </c>
      <c r="U10" s="11"/>
      <c r="V10" s="15">
        <v>121105945027</v>
      </c>
      <c r="W10" s="11"/>
      <c r="X10" s="15">
        <v>117323069750.92799</v>
      </c>
      <c r="Y10" s="11"/>
      <c r="Z10" s="54">
        <v>4.16</v>
      </c>
      <c r="AA10" s="47"/>
      <c r="AB10" s="47"/>
      <c r="AC10" s="21"/>
      <c r="AD10" s="21"/>
    </row>
    <row r="11" spans="1:30" ht="24.75" customHeight="1">
      <c r="A11" s="100" t="s">
        <v>76</v>
      </c>
      <c r="B11" s="100"/>
      <c r="C11" s="11"/>
      <c r="D11" s="15">
        <v>1728159</v>
      </c>
      <c r="E11" s="11"/>
      <c r="F11" s="15">
        <v>44774177773</v>
      </c>
      <c r="G11" s="11"/>
      <c r="H11" s="15">
        <v>42028494624.150703</v>
      </c>
      <c r="I11" s="11"/>
      <c r="J11" s="15">
        <v>120923</v>
      </c>
      <c r="K11" s="11"/>
      <c r="L11" s="15">
        <v>2834734260</v>
      </c>
      <c r="M11" s="11"/>
      <c r="N11" s="24">
        <v>-134143</v>
      </c>
      <c r="O11" s="11"/>
      <c r="P11" s="15">
        <v>3154955578</v>
      </c>
      <c r="Q11" s="11"/>
      <c r="R11" s="15">
        <v>1714939</v>
      </c>
      <c r="S11" s="11"/>
      <c r="T11" s="15">
        <v>23459</v>
      </c>
      <c r="U11" s="11"/>
      <c r="V11" s="15">
        <v>44152583034</v>
      </c>
      <c r="W11" s="11"/>
      <c r="X11" s="15">
        <v>40212247854.1595</v>
      </c>
      <c r="Y11" s="11"/>
      <c r="Z11" s="54">
        <v>1.43</v>
      </c>
      <c r="AA11" s="47"/>
      <c r="AB11" s="47"/>
      <c r="AC11" s="21"/>
    </row>
    <row r="12" spans="1:30" ht="24.75" customHeight="1">
      <c r="A12" s="100" t="s">
        <v>97</v>
      </c>
      <c r="B12" s="100"/>
      <c r="C12" s="11"/>
      <c r="D12" s="15">
        <v>542911</v>
      </c>
      <c r="E12" s="11"/>
      <c r="F12" s="15">
        <v>8202608428</v>
      </c>
      <c r="G12" s="11"/>
      <c r="H12" s="15">
        <v>8289364783.1610899</v>
      </c>
      <c r="I12" s="11"/>
      <c r="J12" s="15">
        <v>0</v>
      </c>
      <c r="K12" s="11"/>
      <c r="L12" s="15">
        <v>0</v>
      </c>
      <c r="M12" s="11"/>
      <c r="N12" s="24">
        <v>-450635</v>
      </c>
      <c r="O12" s="11"/>
      <c r="P12" s="15">
        <v>6900717509</v>
      </c>
      <c r="Q12" s="11"/>
      <c r="R12" s="15">
        <v>92276</v>
      </c>
      <c r="S12" s="11"/>
      <c r="T12" s="15">
        <v>15552</v>
      </c>
      <c r="U12" s="11"/>
      <c r="V12" s="15">
        <v>1394158334</v>
      </c>
      <c r="W12" s="11"/>
      <c r="X12" s="15">
        <v>1434547167.5952001</v>
      </c>
      <c r="Y12" s="11"/>
      <c r="Z12" s="54">
        <v>0.05</v>
      </c>
      <c r="AA12" s="47"/>
      <c r="AB12" s="47"/>
      <c r="AC12" s="21"/>
    </row>
    <row r="13" spans="1:30" ht="24.75" customHeight="1">
      <c r="A13" s="100" t="s">
        <v>96</v>
      </c>
      <c r="B13" s="100"/>
      <c r="C13" s="11"/>
      <c r="D13" s="15">
        <v>1375786</v>
      </c>
      <c r="E13" s="11"/>
      <c r="F13" s="15">
        <v>20773091485</v>
      </c>
      <c r="G13" s="11"/>
      <c r="H13" s="15">
        <v>20979876246.8102</v>
      </c>
      <c r="I13" s="11"/>
      <c r="J13" s="15">
        <v>0</v>
      </c>
      <c r="K13" s="11"/>
      <c r="L13" s="15">
        <v>0</v>
      </c>
      <c r="M13" s="11"/>
      <c r="N13" s="24">
        <v>0</v>
      </c>
      <c r="O13" s="11"/>
      <c r="P13" s="15">
        <v>0</v>
      </c>
      <c r="Q13" s="11"/>
      <c r="R13" s="15">
        <v>1375786</v>
      </c>
      <c r="S13" s="11"/>
      <c r="T13" s="15">
        <v>15680</v>
      </c>
      <c r="U13" s="11"/>
      <c r="V13" s="15">
        <v>20773091485</v>
      </c>
      <c r="W13" s="11"/>
      <c r="X13" s="15">
        <v>21564369685.348</v>
      </c>
      <c r="Y13" s="11"/>
      <c r="Z13" s="54">
        <v>0.76</v>
      </c>
      <c r="AA13" s="47"/>
      <c r="AB13" s="47"/>
      <c r="AC13" s="21"/>
    </row>
    <row r="14" spans="1:30" ht="24.75" customHeight="1">
      <c r="A14" s="100" t="s">
        <v>77</v>
      </c>
      <c r="B14" s="100"/>
      <c r="C14" s="11"/>
      <c r="D14" s="15">
        <v>2886999</v>
      </c>
      <c r="E14" s="11"/>
      <c r="F14" s="15">
        <v>41055469848</v>
      </c>
      <c r="G14" s="11"/>
      <c r="H14" s="15">
        <v>41116494191.901703</v>
      </c>
      <c r="I14" s="11"/>
      <c r="J14" s="15">
        <v>37671506</v>
      </c>
      <c r="K14" s="11"/>
      <c r="L14" s="15">
        <v>539351167305</v>
      </c>
      <c r="M14" s="11"/>
      <c r="N14" s="24">
        <v>-36426486</v>
      </c>
      <c r="O14" s="11"/>
      <c r="P14" s="15">
        <v>521443522466</v>
      </c>
      <c r="Q14" s="11"/>
      <c r="R14" s="15">
        <v>4132019</v>
      </c>
      <c r="S14" s="11"/>
      <c r="T14" s="15">
        <v>14549</v>
      </c>
      <c r="U14" s="11"/>
      <c r="V14" s="15">
        <v>59494326615</v>
      </c>
      <c r="W14" s="11"/>
      <c r="X14" s="15">
        <v>60112310821.098198</v>
      </c>
      <c r="Y14" s="11"/>
      <c r="Z14" s="54">
        <v>2.13</v>
      </c>
      <c r="AA14" s="47"/>
      <c r="AB14" s="47"/>
      <c r="AC14" s="21"/>
      <c r="AD14" s="21"/>
    </row>
    <row r="15" spans="1:30" ht="24.75" customHeight="1">
      <c r="A15" s="100" t="s">
        <v>80</v>
      </c>
      <c r="B15" s="100"/>
      <c r="C15" s="11"/>
      <c r="D15" s="15">
        <v>6566887</v>
      </c>
      <c r="E15" s="11"/>
      <c r="F15" s="15">
        <v>101012812337</v>
      </c>
      <c r="G15" s="11"/>
      <c r="H15" s="15">
        <v>95753680592.124207</v>
      </c>
      <c r="I15" s="11"/>
      <c r="J15" s="15">
        <v>408781</v>
      </c>
      <c r="K15" s="11"/>
      <c r="L15" s="15">
        <v>5711886231</v>
      </c>
      <c r="M15" s="11"/>
      <c r="N15" s="24">
        <v>-507014</v>
      </c>
      <c r="O15" s="11"/>
      <c r="P15" s="15">
        <v>7040320299</v>
      </c>
      <c r="Q15" s="11"/>
      <c r="R15" s="15">
        <v>6468654</v>
      </c>
      <c r="S15" s="11"/>
      <c r="T15" s="15">
        <v>14050</v>
      </c>
      <c r="U15" s="11"/>
      <c r="V15" s="15">
        <v>98967137664</v>
      </c>
      <c r="W15" s="11"/>
      <c r="X15" s="15">
        <v>90842781789.197998</v>
      </c>
      <c r="Y15" s="11"/>
      <c r="Z15" s="54">
        <v>3.22</v>
      </c>
      <c r="AA15" s="47"/>
      <c r="AB15" s="47"/>
      <c r="AC15" s="21"/>
      <c r="AD15" s="21"/>
    </row>
    <row r="16" spans="1:30" ht="24.75" customHeight="1">
      <c r="A16" s="100" t="s">
        <v>93</v>
      </c>
      <c r="B16" s="100"/>
      <c r="C16" s="11"/>
      <c r="D16" s="15">
        <v>7058578</v>
      </c>
      <c r="E16" s="11"/>
      <c r="F16" s="15">
        <v>71869522500</v>
      </c>
      <c r="G16" s="11"/>
      <c r="H16" s="15">
        <v>68020446692.770897</v>
      </c>
      <c r="I16" s="11"/>
      <c r="J16" s="15">
        <v>3817296</v>
      </c>
      <c r="K16" s="11"/>
      <c r="L16" s="15">
        <v>35740174521</v>
      </c>
      <c r="M16" s="11"/>
      <c r="N16" s="24">
        <v>-2300000</v>
      </c>
      <c r="O16" s="11"/>
      <c r="P16" s="15">
        <v>22304100000</v>
      </c>
      <c r="Q16" s="11"/>
      <c r="R16" s="15">
        <v>8575874</v>
      </c>
      <c r="S16" s="11"/>
      <c r="T16" s="15">
        <v>9147</v>
      </c>
      <c r="U16" s="11"/>
      <c r="V16" s="15">
        <v>84666185180</v>
      </c>
      <c r="W16" s="11"/>
      <c r="X16" s="15">
        <v>78407435459.0401</v>
      </c>
      <c r="Y16" s="11"/>
      <c r="Z16" s="54">
        <v>2.78</v>
      </c>
      <c r="AA16" s="47"/>
      <c r="AB16" s="47"/>
      <c r="AC16" s="21"/>
      <c r="AD16" s="21"/>
    </row>
    <row r="17" spans="1:30" ht="24.75" customHeight="1">
      <c r="A17" s="100" t="s">
        <v>112</v>
      </c>
      <c r="B17" s="100"/>
      <c r="D17" s="15">
        <v>0</v>
      </c>
      <c r="E17" s="11"/>
      <c r="F17" s="15">
        <v>0</v>
      </c>
      <c r="G17" s="11"/>
      <c r="H17" s="15">
        <v>0</v>
      </c>
      <c r="I17" s="11"/>
      <c r="J17" s="16">
        <v>510624</v>
      </c>
      <c r="K17" s="11"/>
      <c r="L17" s="16">
        <v>19899971155</v>
      </c>
      <c r="M17" s="11"/>
      <c r="N17" s="77">
        <v>0</v>
      </c>
      <c r="O17" s="11"/>
      <c r="P17" s="16">
        <v>0</v>
      </c>
      <c r="Q17" s="11"/>
      <c r="R17" s="15">
        <v>510624</v>
      </c>
      <c r="S17" s="11"/>
      <c r="T17" s="15">
        <v>39803</v>
      </c>
      <c r="U17" s="11"/>
      <c r="V17" s="15">
        <v>19899971155</v>
      </c>
      <c r="W17" s="11"/>
      <c r="X17" s="15">
        <v>20316872461.6422</v>
      </c>
      <c r="Y17" s="11"/>
      <c r="Z17" s="54">
        <v>0.72</v>
      </c>
      <c r="AA17" s="47"/>
      <c r="AB17" s="47"/>
      <c r="AC17" s="21"/>
      <c r="AD17" s="21"/>
    </row>
    <row r="18" spans="1:30" ht="24.75" customHeight="1" thickBot="1">
      <c r="A18" s="97" t="s">
        <v>14</v>
      </c>
      <c r="B18" s="97"/>
      <c r="C18" s="11"/>
      <c r="D18" s="17">
        <f>SUM(D9:D17)</f>
        <v>70613761</v>
      </c>
      <c r="E18" s="11"/>
      <c r="F18" s="17">
        <f>SUM(F9:F17)</f>
        <v>1186754824204</v>
      </c>
      <c r="G18" s="11"/>
      <c r="H18" s="17">
        <f>SUM(H9:H17)</f>
        <v>1170440318969.3479</v>
      </c>
      <c r="I18" s="11"/>
      <c r="J18" s="17">
        <f>SUM(J9:J17)</f>
        <v>428770353</v>
      </c>
      <c r="K18" s="11"/>
      <c r="L18" s="17">
        <f>SUM(L9:L17)</f>
        <v>7562735307984</v>
      </c>
      <c r="M18" s="11"/>
      <c r="N18" s="25">
        <f>SUM(N9:N17)</f>
        <v>-449407699</v>
      </c>
      <c r="O18" s="11"/>
      <c r="P18" s="17">
        <f>SUM(P9:P17)</f>
        <v>7933292022298</v>
      </c>
      <c r="Q18" s="11"/>
      <c r="R18" s="17">
        <f>SUM(R9:R17)</f>
        <v>49976415</v>
      </c>
      <c r="S18" s="11"/>
      <c r="T18" s="15"/>
      <c r="U18" s="11"/>
      <c r="V18" s="17">
        <f>SUM(V9:V17)</f>
        <v>814517506090</v>
      </c>
      <c r="W18" s="11"/>
      <c r="X18" s="17">
        <f>SUM(X9:X17)</f>
        <v>796292609633.35608</v>
      </c>
      <c r="Y18" s="11"/>
      <c r="Z18" s="87">
        <f>SUM(Z9:Z17)</f>
        <v>28.23</v>
      </c>
      <c r="AA18" s="47"/>
      <c r="AB18" s="47"/>
      <c r="AC18" s="21"/>
    </row>
    <row r="19" spans="1:30" ht="13.8" thickTop="1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89"/>
      <c r="AB19" s="40"/>
      <c r="AC19" s="21"/>
    </row>
    <row r="20" spans="1:30">
      <c r="H20" s="21"/>
      <c r="R20" s="21"/>
      <c r="V20" s="21"/>
      <c r="X20" s="21"/>
      <c r="AB20" s="40"/>
    </row>
    <row r="21" spans="1:30">
      <c r="D21" s="21"/>
      <c r="F21" s="21"/>
      <c r="H21" s="21"/>
      <c r="J21" s="21"/>
      <c r="L21" s="21"/>
      <c r="N21" s="22"/>
      <c r="P21" s="22"/>
      <c r="R21" s="21"/>
      <c r="V21" s="21"/>
      <c r="X21" s="21"/>
      <c r="AB21" s="40"/>
    </row>
    <row r="22" spans="1:30">
      <c r="H22" s="21"/>
      <c r="J22" s="21"/>
      <c r="L22" s="21"/>
      <c r="N22" s="21"/>
      <c r="P22" s="21"/>
      <c r="R22" s="21"/>
      <c r="T22" s="21"/>
      <c r="V22" s="39"/>
      <c r="X22" s="21"/>
      <c r="Z22" s="21"/>
      <c r="AB22" s="40"/>
    </row>
    <row r="23" spans="1:30">
      <c r="H23" s="21"/>
      <c r="J23" s="21"/>
      <c r="L23" s="21"/>
      <c r="N23" s="21"/>
      <c r="P23" s="21"/>
      <c r="R23" s="21"/>
      <c r="T23" s="21"/>
      <c r="V23" s="21"/>
      <c r="X23" s="21"/>
      <c r="AB23" s="40"/>
    </row>
    <row r="24" spans="1:30">
      <c r="H24" s="21"/>
      <c r="J24" s="21"/>
      <c r="L24" s="21"/>
      <c r="N24" s="21"/>
      <c r="P24" s="21"/>
      <c r="T24" s="21"/>
      <c r="V24" s="21"/>
      <c r="Z24" s="10"/>
      <c r="AB24" s="40"/>
    </row>
    <row r="25" spans="1:30">
      <c r="H25" s="21"/>
      <c r="J25" s="21"/>
      <c r="L25" s="22"/>
      <c r="N25" s="21"/>
      <c r="P25" s="21"/>
      <c r="AB25" s="40"/>
    </row>
    <row r="26" spans="1:30">
      <c r="H26" s="21"/>
      <c r="J26" s="21"/>
      <c r="L26" s="21"/>
      <c r="N26" s="21"/>
      <c r="P26" s="21"/>
      <c r="AB26" s="40"/>
    </row>
    <row r="27" spans="1:30">
      <c r="H27" s="21"/>
      <c r="N27" s="22"/>
      <c r="P27" s="21"/>
      <c r="V27" s="21"/>
      <c r="AB27" s="40"/>
    </row>
    <row r="28" spans="1:30">
      <c r="H28" s="21"/>
      <c r="J28" s="21"/>
      <c r="L28" s="21"/>
      <c r="V28" s="21"/>
    </row>
    <row r="29" spans="1:30">
      <c r="H29" s="21"/>
    </row>
    <row r="30" spans="1:30">
      <c r="H30" s="21"/>
    </row>
    <row r="31" spans="1:30">
      <c r="H31" s="21"/>
    </row>
    <row r="32" spans="1:30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</sheetData>
  <mergeCells count="28">
    <mergeCell ref="A17:B17"/>
    <mergeCell ref="A15:B15"/>
    <mergeCell ref="T7:T8"/>
    <mergeCell ref="A12:B12"/>
    <mergeCell ref="A13:B13"/>
    <mergeCell ref="V7:V8"/>
    <mergeCell ref="A1:Z1"/>
    <mergeCell ref="A2:Z2"/>
    <mergeCell ref="A3:Z3"/>
    <mergeCell ref="D6:H6"/>
    <mergeCell ref="J6:P6"/>
    <mergeCell ref="R6:Z6"/>
    <mergeCell ref="A18:B18"/>
    <mergeCell ref="A5:Z5"/>
    <mergeCell ref="A14:B14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X7:X8"/>
    <mergeCell ref="Z7:Z8"/>
    <mergeCell ref="R7:R8"/>
    <mergeCell ref="A16:B16"/>
  </mergeCells>
  <pageMargins left="0.39" right="0.39" top="0.39" bottom="0.39" header="0" footer="0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A1:P29"/>
  <sheetViews>
    <sheetView rightToLeft="1" view="pageBreakPreview" zoomScaleNormal="100" zoomScaleSheetLayoutView="100" workbookViewId="0">
      <selection activeCell="C18" sqref="C18"/>
    </sheetView>
  </sheetViews>
  <sheetFormatPr defaultRowHeight="13.2"/>
  <cols>
    <col min="1" max="1" width="34.33203125" customWidth="1"/>
    <col min="2" max="2" width="1.33203125" customWidth="1"/>
    <col min="3" max="3" width="15" bestFit="1" customWidth="1"/>
    <col min="4" max="4" width="1.33203125" customWidth="1"/>
    <col min="5" max="5" width="21.44140625" customWidth="1"/>
    <col min="6" max="6" width="1.33203125" customWidth="1"/>
    <col min="7" max="7" width="19" customWidth="1"/>
    <col min="8" max="8" width="1.33203125" customWidth="1"/>
    <col min="9" max="9" width="17.5546875" bestFit="1" customWidth="1"/>
    <col min="10" max="10" width="1.33203125" customWidth="1"/>
    <col min="11" max="11" width="18.33203125" bestFit="1" customWidth="1"/>
    <col min="12" max="12" width="6.109375" customWidth="1"/>
    <col min="14" max="14" width="16.44140625" bestFit="1" customWidth="1"/>
  </cols>
  <sheetData>
    <row r="1" spans="1:16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6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6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6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3.4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6" ht="24.75" customHeight="1">
      <c r="A6" s="45" t="s">
        <v>57</v>
      </c>
      <c r="C6" s="2" t="s">
        <v>95</v>
      </c>
      <c r="E6" s="93" t="s">
        <v>2</v>
      </c>
      <c r="F6" s="93"/>
      <c r="G6" s="93"/>
      <c r="I6" s="103" t="s">
        <v>108</v>
      </c>
      <c r="J6" s="103"/>
      <c r="K6" s="103"/>
    </row>
    <row r="7" spans="1:16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2" t="s">
        <v>11</v>
      </c>
    </row>
    <row r="8" spans="1:16" ht="24.75" customHeight="1">
      <c r="A8" s="13" t="s">
        <v>54</v>
      </c>
      <c r="C8" s="73">
        <v>18206291</v>
      </c>
      <c r="D8" s="15"/>
      <c r="E8" s="15">
        <v>71588</v>
      </c>
      <c r="F8" s="15"/>
      <c r="G8" s="15">
        <v>750000</v>
      </c>
      <c r="H8" s="15"/>
      <c r="I8" s="15">
        <v>17527879</v>
      </c>
      <c r="J8" s="11"/>
      <c r="K8" s="44">
        <v>6.2131665376735851E-4</v>
      </c>
      <c r="L8" s="36"/>
      <c r="N8" s="55"/>
      <c r="P8" s="56"/>
    </row>
    <row r="9" spans="1:16" ht="24.75" customHeight="1">
      <c r="A9" s="14" t="s">
        <v>89</v>
      </c>
      <c r="C9" s="73">
        <v>4028664</v>
      </c>
      <c r="D9" s="15"/>
      <c r="E9" s="15">
        <v>1052071348</v>
      </c>
      <c r="F9" s="15"/>
      <c r="G9" s="15">
        <v>0</v>
      </c>
      <c r="H9" s="15"/>
      <c r="I9" s="15">
        <v>1056100012</v>
      </c>
      <c r="J9" s="11"/>
      <c r="K9" s="44">
        <v>3.7435934233657549E-2</v>
      </c>
      <c r="L9" s="36"/>
      <c r="N9" s="55"/>
      <c r="P9" s="56"/>
    </row>
    <row r="10" spans="1:16" ht="24.75" customHeight="1">
      <c r="A10" s="14" t="s">
        <v>55</v>
      </c>
      <c r="C10" s="73">
        <v>3341863002</v>
      </c>
      <c r="D10" s="15"/>
      <c r="E10" s="15">
        <v>2876980307215</v>
      </c>
      <c r="F10" s="15"/>
      <c r="G10" s="15">
        <v>2880139352208</v>
      </c>
      <c r="H10" s="15"/>
      <c r="I10" s="15">
        <v>182818009</v>
      </c>
      <c r="J10" s="11"/>
      <c r="K10" s="44">
        <v>6.480411782868358E-3</v>
      </c>
      <c r="L10" s="36"/>
      <c r="N10" s="55"/>
      <c r="P10" s="56"/>
    </row>
    <row r="11" spans="1:16" ht="24.75" customHeight="1">
      <c r="A11" s="14" t="s">
        <v>56</v>
      </c>
      <c r="C11" s="73">
        <v>8033177</v>
      </c>
      <c r="D11" s="11"/>
      <c r="E11" s="15">
        <v>32878</v>
      </c>
      <c r="F11" s="11"/>
      <c r="G11" s="15">
        <v>0</v>
      </c>
      <c r="H11" s="11"/>
      <c r="I11" s="15">
        <v>8066055</v>
      </c>
      <c r="J11" s="11"/>
      <c r="K11" s="44">
        <v>2.8592017903041609E-4</v>
      </c>
      <c r="L11" s="36"/>
      <c r="N11" s="55"/>
      <c r="P11" s="56"/>
    </row>
    <row r="12" spans="1:16" ht="24.75" customHeight="1">
      <c r="A12" s="14" t="s">
        <v>89</v>
      </c>
      <c r="C12" s="73">
        <v>40000000000</v>
      </c>
      <c r="D12" s="11"/>
      <c r="E12" s="15">
        <v>0</v>
      </c>
      <c r="F12" s="11"/>
      <c r="G12" s="15">
        <v>0</v>
      </c>
      <c r="H12" s="11"/>
      <c r="I12" s="15">
        <v>40000000000</v>
      </c>
      <c r="J12" s="11"/>
      <c r="K12" s="44">
        <v>1.4178935255483189</v>
      </c>
      <c r="L12" s="36"/>
      <c r="N12" s="55"/>
      <c r="P12" s="56"/>
    </row>
    <row r="13" spans="1:16" ht="24.75" customHeight="1">
      <c r="A13" s="18" t="s">
        <v>24</v>
      </c>
      <c r="C13" s="73">
        <v>8383212</v>
      </c>
      <c r="D13" s="11"/>
      <c r="E13" s="15">
        <v>34452</v>
      </c>
      <c r="F13" s="11"/>
      <c r="G13" s="15">
        <v>0</v>
      </c>
      <c r="H13" s="11"/>
      <c r="I13" s="15">
        <v>8417664</v>
      </c>
      <c r="J13" s="11"/>
      <c r="K13" s="44">
        <v>2.9838378214602909E-4</v>
      </c>
      <c r="L13" s="36"/>
      <c r="N13" s="55"/>
      <c r="P13" s="56"/>
    </row>
    <row r="14" spans="1:16" ht="24.75" customHeight="1" thickBot="1">
      <c r="A14" s="9" t="s">
        <v>14</v>
      </c>
      <c r="C14" s="74">
        <f>SUM(C8:C13)</f>
        <v>43380514346</v>
      </c>
      <c r="D14" s="11"/>
      <c r="E14" s="75">
        <f>SUM(E8:E13)</f>
        <v>2878032517481</v>
      </c>
      <c r="F14" s="11"/>
      <c r="G14" s="75">
        <f>SUM(G8:G13)</f>
        <v>2880140102208</v>
      </c>
      <c r="H14" s="11"/>
      <c r="I14" s="75">
        <f>SUM(I8:I13)</f>
        <v>41272929619</v>
      </c>
      <c r="J14" s="11"/>
      <c r="K14" s="57">
        <f>SUM(K8:K13)</f>
        <v>1.4630154921797887</v>
      </c>
      <c r="L14" s="36"/>
      <c r="N14" s="55"/>
      <c r="P14" s="56"/>
    </row>
    <row r="15" spans="1:16" ht="13.8" thickTop="1">
      <c r="E15" s="28"/>
      <c r="G15" s="28"/>
    </row>
    <row r="16" spans="1:16">
      <c r="C16" s="21"/>
      <c r="E16" s="21"/>
      <c r="G16" s="21"/>
      <c r="I16" s="21"/>
    </row>
    <row r="17" spans="5:11">
      <c r="G17" s="21"/>
      <c r="I17" s="21"/>
    </row>
    <row r="18" spans="5:11">
      <c r="G18" s="21"/>
    </row>
    <row r="19" spans="5:11">
      <c r="E19" s="21"/>
      <c r="I19" s="21"/>
      <c r="K19" s="21"/>
    </row>
    <row r="20" spans="5:11">
      <c r="E20" s="28"/>
      <c r="G20" s="21"/>
      <c r="I20" s="28"/>
    </row>
    <row r="21" spans="5:11">
      <c r="E21" s="58"/>
      <c r="I21" s="28"/>
    </row>
    <row r="22" spans="5:11">
      <c r="E22" s="28"/>
      <c r="I22" s="21"/>
    </row>
    <row r="23" spans="5:11">
      <c r="E23" s="58"/>
      <c r="I23" s="21"/>
    </row>
    <row r="24" spans="5:11">
      <c r="E24" s="21"/>
    </row>
    <row r="26" spans="5:11">
      <c r="E26" s="21"/>
    </row>
    <row r="29" spans="5:11">
      <c r="E29" s="21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M17"/>
  <sheetViews>
    <sheetView rightToLeft="1" view="pageBreakPreview" zoomScaleNormal="100" zoomScaleSheetLayoutView="100" workbookViewId="0">
      <selection activeCell="B18" sqref="B18"/>
    </sheetView>
  </sheetViews>
  <sheetFormatPr defaultRowHeight="13.2"/>
  <cols>
    <col min="1" max="1" width="2.5546875" customWidth="1"/>
    <col min="2" max="2" width="49.1093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3.109375" customWidth="1"/>
    <col min="9" max="9" width="1.33203125" customWidth="1"/>
    <col min="10" max="10" width="18" bestFit="1" customWidth="1"/>
    <col min="11" max="11" width="0.33203125" customWidth="1"/>
    <col min="27" max="27" width="11.5546875" customWidth="1"/>
  </cols>
  <sheetData>
    <row r="1" spans="1:13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3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</row>
    <row r="3" spans="1:13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</row>
    <row r="4" spans="1:13" ht="14.4" customHeight="1"/>
    <row r="5" spans="1:13" ht="29.1" customHeight="1">
      <c r="A5" s="101" t="s">
        <v>58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3" ht="36" customHeight="1">
      <c r="A6" s="93" t="s">
        <v>26</v>
      </c>
      <c r="B6" s="93"/>
      <c r="C6" s="11"/>
      <c r="D6" s="2" t="s">
        <v>27</v>
      </c>
      <c r="E6" s="11"/>
      <c r="F6" s="2" t="s">
        <v>21</v>
      </c>
      <c r="G6" s="11"/>
      <c r="H6" s="32" t="s">
        <v>28</v>
      </c>
      <c r="I6" s="33"/>
      <c r="J6" s="32" t="s">
        <v>29</v>
      </c>
    </row>
    <row r="7" spans="1:13" ht="24.75" customHeight="1">
      <c r="A7" s="102" t="s">
        <v>30</v>
      </c>
      <c r="B7" s="102"/>
      <c r="C7" s="11"/>
      <c r="D7" s="30" t="s">
        <v>70</v>
      </c>
      <c r="E7" s="11"/>
      <c r="F7" s="23">
        <f>'درآمد سرمایه گذاری در سهام'!K13</f>
        <v>-146694309099</v>
      </c>
      <c r="G7" s="11"/>
      <c r="H7" s="43">
        <f>F7/F$11*100</f>
        <v>98.276494447436392</v>
      </c>
      <c r="I7" s="11"/>
      <c r="J7" s="41">
        <v>-5.1999227776563979</v>
      </c>
      <c r="L7" s="20"/>
      <c r="M7" s="29"/>
    </row>
    <row r="8" spans="1:13" ht="24.75" customHeight="1">
      <c r="A8" s="100" t="s">
        <v>31</v>
      </c>
      <c r="B8" s="100"/>
      <c r="C8" s="11"/>
      <c r="D8" s="14" t="s">
        <v>32</v>
      </c>
      <c r="E8" s="11"/>
      <c r="F8" s="24">
        <f>'درآمد سرمایه گذاری در صندوق'!H26</f>
        <v>-3590995021</v>
      </c>
      <c r="G8" s="11"/>
      <c r="H8" s="41">
        <f>F8/F$11*100</f>
        <v>2.4057538728643428</v>
      </c>
      <c r="I8" s="11"/>
      <c r="J8" s="41">
        <v>-0.12729121476380373</v>
      </c>
      <c r="L8" s="20"/>
      <c r="M8" s="29"/>
    </row>
    <row r="9" spans="1:13" ht="24.75" customHeight="1">
      <c r="A9" s="100" t="s">
        <v>33</v>
      </c>
      <c r="B9" s="100"/>
      <c r="C9" s="11"/>
      <c r="D9" s="14" t="s">
        <v>71</v>
      </c>
      <c r="E9" s="11"/>
      <c r="F9" s="15">
        <f>'درآمد سپرده بانکی'!C15</f>
        <v>1017344794</v>
      </c>
      <c r="G9" s="11"/>
      <c r="H9" s="41">
        <f>F9/F$11*100</f>
        <v>-0.68156072728898298</v>
      </c>
      <c r="I9" s="11"/>
      <c r="J9" s="41">
        <v>3.6062164916572201E-2</v>
      </c>
      <c r="L9" s="20"/>
      <c r="M9" s="29"/>
    </row>
    <row r="10" spans="1:13" ht="24.75" customHeight="1">
      <c r="A10" s="100" t="s">
        <v>34</v>
      </c>
      <c r="B10" s="100"/>
      <c r="C10" s="11"/>
      <c r="D10" s="14" t="s">
        <v>72</v>
      </c>
      <c r="E10" s="11"/>
      <c r="F10" s="16">
        <f>'سایر درآمدها'!F11</f>
        <v>1026349</v>
      </c>
      <c r="G10" s="11"/>
      <c r="H10" s="41">
        <f>F10/F$11</f>
        <v>-6.8759301174771671E-6</v>
      </c>
      <c r="I10" s="11"/>
      <c r="J10" s="41">
        <v>3.6381340051324789E-5</v>
      </c>
      <c r="L10" s="20"/>
      <c r="M10" s="29"/>
    </row>
    <row r="11" spans="1:13" ht="24.75" customHeight="1" thickBot="1">
      <c r="A11" s="97" t="s">
        <v>14</v>
      </c>
      <c r="B11" s="97"/>
      <c r="C11" s="11"/>
      <c r="D11" s="15"/>
      <c r="E11" s="11"/>
      <c r="F11" s="25">
        <f>SUM(F7:F10)</f>
        <v>-149266932977</v>
      </c>
      <c r="G11" s="11"/>
      <c r="H11" s="17">
        <f>SUM(H7:H10)</f>
        <v>100.00068071708164</v>
      </c>
      <c r="I11" s="11"/>
      <c r="J11" s="42">
        <f>SUM(J7:J10)</f>
        <v>-5.2911154461635777</v>
      </c>
      <c r="L11" s="20"/>
      <c r="M11" s="29"/>
    </row>
    <row r="12" spans="1:13" ht="13.8" thickTop="1"/>
    <row r="14" spans="1:13">
      <c r="J14" s="21"/>
    </row>
    <row r="15" spans="1:13" ht="18.600000000000001">
      <c r="F15" s="21"/>
      <c r="H15" s="15"/>
    </row>
    <row r="17" spans="6:6">
      <c r="F17" s="21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AN21"/>
  <sheetViews>
    <sheetView rightToLeft="1" view="pageBreakPreview" zoomScaleNormal="100" zoomScaleSheetLayoutView="100" workbookViewId="0">
      <selection activeCell="D16" sqref="D16"/>
    </sheetView>
  </sheetViews>
  <sheetFormatPr defaultRowHeight="13.2"/>
  <cols>
    <col min="1" max="1" width="5.109375" customWidth="1"/>
    <col min="2" max="2" width="18.109375" customWidth="1"/>
    <col min="3" max="3" width="1.33203125" customWidth="1"/>
    <col min="4" max="4" width="15.33203125" bestFit="1" customWidth="1"/>
    <col min="5" max="5" width="1.33203125" customWidth="1"/>
    <col min="6" max="6" width="17.6640625" bestFit="1" customWidth="1"/>
    <col min="7" max="7" width="1" customWidth="1"/>
    <col min="8" max="8" width="8.33203125" hidden="1" customWidth="1"/>
    <col min="9" max="9" width="18.33203125" customWidth="1"/>
    <col min="10" max="10" width="1" customWidth="1"/>
    <col min="11" max="11" width="19.5546875" bestFit="1" customWidth="1"/>
    <col min="12" max="12" width="1.33203125" customWidth="1"/>
    <col min="13" max="13" width="15.109375" bestFit="1" customWidth="1"/>
    <col min="14" max="14" width="1.33203125" customWidth="1"/>
    <col min="15" max="15" width="17.5546875" bestFit="1" customWidth="1"/>
    <col min="16" max="16" width="1.33203125" customWidth="1"/>
    <col min="17" max="17" width="4" hidden="1" customWidth="1"/>
    <col min="18" max="18" width="15.6640625" bestFit="1" customWidth="1"/>
    <col min="19" max="19" width="0.6640625" customWidth="1"/>
    <col min="20" max="20" width="17.6640625" bestFit="1" customWidth="1"/>
    <col min="21" max="21" width="10.5546875" customWidth="1"/>
    <col min="22" max="22" width="0.33203125" customWidth="1"/>
    <col min="29" max="29" width="11.5546875" customWidth="1"/>
  </cols>
  <sheetData>
    <row r="1" spans="1:4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38"/>
    </row>
    <row r="2" spans="1:40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38"/>
    </row>
    <row r="3" spans="1:40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38"/>
    </row>
    <row r="4" spans="1:40" ht="14.4" customHeight="1"/>
    <row r="5" spans="1:40" ht="33" customHeight="1">
      <c r="A5" s="101" t="s">
        <v>91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1:40" ht="33" customHeight="1">
      <c r="A6" s="11" t="s">
        <v>82</v>
      </c>
      <c r="B6" s="11"/>
      <c r="C6" s="11"/>
      <c r="D6" s="96" t="s">
        <v>109</v>
      </c>
      <c r="E6" s="96"/>
      <c r="F6" s="96"/>
      <c r="G6" s="96"/>
      <c r="H6" s="96"/>
      <c r="I6" s="96"/>
      <c r="J6" s="97"/>
      <c r="K6" s="96"/>
      <c r="L6" s="11"/>
      <c r="M6" s="96" t="s">
        <v>110</v>
      </c>
      <c r="N6" s="96"/>
      <c r="O6" s="96"/>
      <c r="P6" s="96"/>
      <c r="Q6" s="96"/>
      <c r="R6" s="96"/>
      <c r="S6" s="96"/>
      <c r="T6" s="96"/>
      <c r="U6" s="9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ht="24.75" customHeight="1">
      <c r="A7" s="11"/>
      <c r="B7" s="11"/>
      <c r="C7" s="11"/>
      <c r="D7" s="3" t="s">
        <v>38</v>
      </c>
      <c r="E7" s="26"/>
      <c r="F7" s="2" t="s">
        <v>37</v>
      </c>
      <c r="G7" s="9"/>
      <c r="H7" s="2" t="s">
        <v>36</v>
      </c>
      <c r="I7" s="59" t="s">
        <v>36</v>
      </c>
      <c r="J7" s="60"/>
      <c r="K7" s="9" t="s">
        <v>14</v>
      </c>
      <c r="L7" s="11"/>
      <c r="M7" s="19" t="s">
        <v>38</v>
      </c>
      <c r="N7" s="12"/>
      <c r="O7" s="19" t="s">
        <v>37</v>
      </c>
      <c r="P7" s="12"/>
      <c r="Q7" s="2" t="s">
        <v>36</v>
      </c>
      <c r="R7" s="19" t="s">
        <v>36</v>
      </c>
      <c r="S7" s="12"/>
      <c r="T7" s="3" t="s">
        <v>14</v>
      </c>
      <c r="U7" s="6"/>
    </row>
    <row r="8" spans="1:40" ht="36" customHeight="1">
      <c r="A8" s="93" t="s">
        <v>35</v>
      </c>
      <c r="B8" s="93"/>
      <c r="C8" s="9"/>
      <c r="D8" s="3" t="s">
        <v>60</v>
      </c>
      <c r="E8" s="11"/>
      <c r="F8" s="2" t="s">
        <v>59</v>
      </c>
      <c r="G8" s="9"/>
      <c r="H8" s="2" t="s">
        <v>69</v>
      </c>
      <c r="I8" s="59" t="s">
        <v>69</v>
      </c>
      <c r="J8" s="9"/>
      <c r="K8" s="3" t="s">
        <v>21</v>
      </c>
      <c r="L8" s="11"/>
      <c r="M8" s="19" t="s">
        <v>60</v>
      </c>
      <c r="N8" s="11"/>
      <c r="O8" s="19" t="s">
        <v>59</v>
      </c>
      <c r="P8" s="11"/>
      <c r="Q8" s="2" t="s">
        <v>69</v>
      </c>
      <c r="R8" s="19" t="s">
        <v>69</v>
      </c>
      <c r="S8" s="11"/>
      <c r="T8" s="3" t="s">
        <v>21</v>
      </c>
      <c r="U8" s="11"/>
    </row>
    <row r="9" spans="1:40" ht="24.75" customHeight="1">
      <c r="A9" s="100" t="s">
        <v>92</v>
      </c>
      <c r="B9" s="100"/>
      <c r="C9" s="14"/>
      <c r="D9" s="23">
        <f>'درآمد ناشی از فروش'!I17</f>
        <v>0</v>
      </c>
      <c r="E9" s="11"/>
      <c r="F9" s="23">
        <f>'درآمد ناشی از تغییر قیمت اوراق'!I17</f>
        <v>-32862787494</v>
      </c>
      <c r="G9" s="15"/>
      <c r="H9" s="52">
        <v>0</v>
      </c>
      <c r="I9" s="52">
        <f>'درآمد سود سهام'!M9</f>
        <v>0</v>
      </c>
      <c r="J9" s="15"/>
      <c r="K9" s="23">
        <f>D9+F9+I9</f>
        <v>-32862787494</v>
      </c>
      <c r="L9" s="11"/>
      <c r="M9" s="23">
        <f>'درآمد ناشی از فروش'!Q17</f>
        <v>-637296199</v>
      </c>
      <c r="N9" s="11"/>
      <c r="O9" s="23">
        <f>'درآمد ناشی از تغییر قیمت اوراق'!Q17</f>
        <v>-50190879701</v>
      </c>
      <c r="P9" s="11"/>
      <c r="Q9" s="52">
        <v>0</v>
      </c>
      <c r="R9" s="15">
        <f>'درآمد سود سهام'!S9</f>
        <v>576356080</v>
      </c>
      <c r="S9" s="11"/>
      <c r="T9" s="23">
        <f>M9+O9+R9</f>
        <v>-50251819820</v>
      </c>
      <c r="U9" s="11"/>
    </row>
    <row r="10" spans="1:40" ht="24.75" customHeight="1">
      <c r="A10" s="100" t="s">
        <v>13</v>
      </c>
      <c r="B10" s="100"/>
      <c r="C10" s="14"/>
      <c r="D10" s="24">
        <f>'درآمد ناشی از فروش'!I18</f>
        <v>0</v>
      </c>
      <c r="E10" s="11"/>
      <c r="F10" s="24">
        <f>'درآمد ناشی از تغییر قیمت اوراق'!I15</f>
        <v>-42713445476</v>
      </c>
      <c r="G10" s="15"/>
      <c r="H10" s="15"/>
      <c r="I10" s="15">
        <v>0</v>
      </c>
      <c r="J10" s="15"/>
      <c r="K10" s="24">
        <f>D10+F10+I10</f>
        <v>-42713445476</v>
      </c>
      <c r="L10" s="11"/>
      <c r="M10" s="24">
        <f>'درآمد ناشی از فروش'!Q18</f>
        <v>1198012176</v>
      </c>
      <c r="N10" s="11"/>
      <c r="O10" s="24">
        <f>'درآمد ناشی از تغییر قیمت اوراق'!Q15</f>
        <v>-30457704602</v>
      </c>
      <c r="P10" s="11"/>
      <c r="Q10" s="15"/>
      <c r="R10" s="15">
        <v>0</v>
      </c>
      <c r="S10" s="11"/>
      <c r="T10" s="24">
        <f>M10+O10+R10</f>
        <v>-29259692426</v>
      </c>
      <c r="U10" s="11"/>
    </row>
    <row r="11" spans="1:40" ht="24.75" customHeight="1">
      <c r="A11" s="100" t="s">
        <v>12</v>
      </c>
      <c r="B11" s="100"/>
      <c r="C11" s="14"/>
      <c r="D11" s="24">
        <f>'درآمد ناشی از فروش'!I23</f>
        <v>0</v>
      </c>
      <c r="E11" s="11"/>
      <c r="F11" s="24">
        <f>'درآمد ناشی از تغییر قیمت اوراق'!I13</f>
        <v>-6698268444</v>
      </c>
      <c r="G11" s="15"/>
      <c r="H11" s="15">
        <v>0</v>
      </c>
      <c r="I11" s="15">
        <v>0</v>
      </c>
      <c r="J11" s="15"/>
      <c r="K11" s="24">
        <f>D11+F11+I11</f>
        <v>-6698268444</v>
      </c>
      <c r="L11" s="11"/>
      <c r="M11" s="24">
        <f>'درآمد ناشی از فروش'!Q23</f>
        <v>91807919</v>
      </c>
      <c r="N11" s="11"/>
      <c r="O11" s="24">
        <f>'درآمد ناشی از تغییر قیمت اوراق'!Q13</f>
        <v>-9279084796</v>
      </c>
      <c r="P11" s="11"/>
      <c r="Q11" s="15">
        <v>0</v>
      </c>
      <c r="R11" s="15">
        <v>0</v>
      </c>
      <c r="S11" s="11"/>
      <c r="T11" s="24">
        <f>M11+O11+R11</f>
        <v>-9187276877</v>
      </c>
      <c r="U11" s="11"/>
    </row>
    <row r="12" spans="1:40" ht="24.75" customHeight="1">
      <c r="A12" s="100" t="s">
        <v>87</v>
      </c>
      <c r="B12" s="100"/>
      <c r="C12" s="14"/>
      <c r="D12" s="82">
        <v>0</v>
      </c>
      <c r="E12" s="11"/>
      <c r="F12" s="82">
        <f>'درآمد ناشی از تغییر قیمت اوراق'!I20</f>
        <v>-64419807685</v>
      </c>
      <c r="G12" s="15"/>
      <c r="H12" s="15"/>
      <c r="I12" s="15">
        <v>0</v>
      </c>
      <c r="J12" s="15"/>
      <c r="K12" s="15">
        <f>D12+F12+I12</f>
        <v>-64419807685</v>
      </c>
      <c r="L12" s="11"/>
      <c r="M12" s="83">
        <v>0</v>
      </c>
      <c r="N12" s="11"/>
      <c r="O12" s="82">
        <f>'درآمد ناشی از تغییر قیمت اوراق'!Q20</f>
        <v>-123895697020</v>
      </c>
      <c r="P12" s="11"/>
      <c r="Q12" s="15"/>
      <c r="R12" s="82">
        <v>0</v>
      </c>
      <c r="S12" s="11"/>
      <c r="T12" s="82">
        <f>M12+O12+R12</f>
        <v>-123895697020</v>
      </c>
      <c r="U12" s="11"/>
    </row>
    <row r="13" spans="1:40" ht="24.75" customHeight="1" thickBot="1">
      <c r="A13" s="97" t="s">
        <v>14</v>
      </c>
      <c r="B13" s="97"/>
      <c r="C13" s="9"/>
      <c r="D13" s="84">
        <f>SUM(D9:D12)</f>
        <v>0</v>
      </c>
      <c r="E13" s="11"/>
      <c r="F13" s="84">
        <f>SUM(F9:F12)</f>
        <v>-146694309099</v>
      </c>
      <c r="G13" s="15"/>
      <c r="H13" s="85">
        <f>SUM(H9:H11)</f>
        <v>0</v>
      </c>
      <c r="I13" s="86">
        <f>SUM(I9:I12)</f>
        <v>0</v>
      </c>
      <c r="J13" s="15"/>
      <c r="K13" s="25">
        <f>SUM(K9:K12)</f>
        <v>-146694309099</v>
      </c>
      <c r="L13" s="11"/>
      <c r="M13" s="84">
        <f>SUM(M9:M12)</f>
        <v>652523896</v>
      </c>
      <c r="N13" s="11"/>
      <c r="O13" s="84">
        <f>SUM(O9:O12)</f>
        <v>-213823366119</v>
      </c>
      <c r="P13" s="11"/>
      <c r="Q13" s="17">
        <f>SUM(Q9:Q11)</f>
        <v>0</v>
      </c>
      <c r="R13" s="84">
        <f>SUM(R9:R12)</f>
        <v>576356080</v>
      </c>
      <c r="S13" s="11"/>
      <c r="T13" s="84">
        <f>SUM(T9:T12)</f>
        <v>-212594486143</v>
      </c>
      <c r="U13" s="11"/>
    </row>
    <row r="14" spans="1:40" ht="13.8" thickTop="1"/>
    <row r="15" spans="1:40">
      <c r="T15" s="21"/>
    </row>
    <row r="16" spans="1:40">
      <c r="F16" s="22"/>
      <c r="Q16" s="21"/>
      <c r="R16" s="21"/>
      <c r="T16" s="21"/>
    </row>
    <row r="17" spans="4:20">
      <c r="F17" s="22"/>
      <c r="K17" s="22"/>
      <c r="Q17" s="21"/>
      <c r="R17" s="21"/>
      <c r="T17" s="21"/>
    </row>
    <row r="18" spans="4:20">
      <c r="D18" s="22"/>
      <c r="Q18" s="21"/>
      <c r="R18" s="21"/>
      <c r="T18" s="21"/>
    </row>
    <row r="20" spans="4:20">
      <c r="D20" s="22"/>
      <c r="O20" s="22"/>
    </row>
    <row r="21" spans="4:20">
      <c r="O21" s="22"/>
    </row>
  </sheetData>
  <mergeCells count="12">
    <mergeCell ref="A3:T3"/>
    <mergeCell ref="A1:T1"/>
    <mergeCell ref="A2:T2"/>
    <mergeCell ref="A11:B11"/>
    <mergeCell ref="A13:B13"/>
    <mergeCell ref="A8:B8"/>
    <mergeCell ref="A5:U5"/>
    <mergeCell ref="D6:K6"/>
    <mergeCell ref="M6:U6"/>
    <mergeCell ref="A9:B9"/>
    <mergeCell ref="A12:B12"/>
    <mergeCell ref="A10:B10"/>
  </mergeCells>
  <pageMargins left="0.39" right="0.39" top="0.39" bottom="0.39" header="0" footer="0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Z33"/>
  <sheetViews>
    <sheetView rightToLeft="1" view="pageBreakPreview" zoomScaleNormal="100" zoomScaleSheetLayoutView="100" workbookViewId="0">
      <selection activeCell="B29" sqref="B29"/>
    </sheetView>
  </sheetViews>
  <sheetFormatPr defaultRowHeight="13.2"/>
  <cols>
    <col min="1" max="1" width="6.44140625" bestFit="1" customWidth="1"/>
    <col min="2" max="2" width="29.109375" customWidth="1"/>
    <col min="3" max="3" width="1.33203125" customWidth="1"/>
    <col min="4" max="4" width="16.44140625" bestFit="1" customWidth="1"/>
    <col min="5" max="5" width="1.33203125" customWidth="1"/>
    <col min="6" max="6" width="17.33203125" customWidth="1"/>
    <col min="7" max="7" width="1.33203125" customWidth="1"/>
    <col min="8" max="8" width="16.33203125" customWidth="1"/>
    <col min="9" max="9" width="1.33203125" customWidth="1"/>
    <col min="10" max="10" width="12.5546875" customWidth="1"/>
    <col min="11" max="11" width="1.33203125" customWidth="1"/>
    <col min="12" max="12" width="18.6640625" customWidth="1"/>
    <col min="13" max="13" width="1.33203125" customWidth="1"/>
    <col min="14" max="14" width="17.21875" customWidth="1"/>
    <col min="15" max="15" width="1.33203125" customWidth="1"/>
    <col min="16" max="16" width="16" bestFit="1" customWidth="1"/>
    <col min="17" max="17" width="1.33203125" customWidth="1"/>
    <col min="18" max="18" width="10.5546875" customWidth="1"/>
    <col min="19" max="19" width="0.33203125" customWidth="1"/>
    <col min="20" max="20" width="14.44140625" bestFit="1" customWidth="1"/>
    <col min="23" max="23" width="15" bestFit="1" customWidth="1"/>
    <col min="24" max="24" width="19.33203125" bestFit="1" customWidth="1"/>
    <col min="27" max="27" width="11.5546875" customWidth="1"/>
  </cols>
  <sheetData>
    <row r="1" spans="1:26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6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6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26" ht="14.4" customHeight="1"/>
    <row r="5" spans="1:26" ht="20.399999999999999" customHeight="1">
      <c r="A5" s="101" t="s">
        <v>61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W5" s="48"/>
      <c r="X5" s="48"/>
      <c r="Y5" s="48"/>
      <c r="Z5" s="48"/>
    </row>
    <row r="6" spans="1:26" ht="24.75" customHeight="1">
      <c r="A6" s="11"/>
      <c r="B6" s="11"/>
      <c r="C6" s="11"/>
      <c r="D6" s="96" t="s">
        <v>109</v>
      </c>
      <c r="E6" s="96"/>
      <c r="F6" s="96"/>
      <c r="G6" s="96"/>
      <c r="H6" s="96"/>
      <c r="I6" s="96"/>
      <c r="J6" s="96"/>
      <c r="K6" s="11"/>
      <c r="L6" s="96" t="s">
        <v>110</v>
      </c>
      <c r="M6" s="96"/>
      <c r="N6" s="96"/>
      <c r="O6" s="96"/>
      <c r="P6" s="96"/>
      <c r="Q6" s="96"/>
      <c r="R6" s="96"/>
      <c r="W6" s="48"/>
      <c r="X6" s="48"/>
      <c r="Y6" s="48"/>
      <c r="Z6" s="48"/>
    </row>
    <row r="7" spans="1:26" ht="24.75" customHeight="1">
      <c r="A7" s="97" t="s">
        <v>17</v>
      </c>
      <c r="B7" s="97"/>
      <c r="C7" s="11"/>
      <c r="D7" s="2" t="s">
        <v>38</v>
      </c>
      <c r="E7" s="12"/>
      <c r="F7" s="2" t="s">
        <v>37</v>
      </c>
      <c r="G7" s="12"/>
      <c r="H7" s="94" t="s">
        <v>14</v>
      </c>
      <c r="I7" s="94"/>
      <c r="J7" s="94"/>
      <c r="K7" s="11"/>
      <c r="L7" s="2" t="s">
        <v>38</v>
      </c>
      <c r="M7" s="12"/>
      <c r="N7" s="27" t="s">
        <v>37</v>
      </c>
      <c r="O7" s="12"/>
      <c r="P7" s="94" t="s">
        <v>14</v>
      </c>
      <c r="Q7" s="94"/>
      <c r="R7" s="94"/>
      <c r="W7" s="48"/>
      <c r="X7" s="48"/>
      <c r="Y7" s="48"/>
      <c r="Z7" s="48"/>
    </row>
    <row r="8" spans="1:26" ht="39" customHeight="1">
      <c r="A8" s="96"/>
      <c r="B8" s="96"/>
      <c r="C8" s="11"/>
      <c r="D8" s="19" t="s">
        <v>60</v>
      </c>
      <c r="E8" s="11"/>
      <c r="F8" s="19" t="s">
        <v>59</v>
      </c>
      <c r="G8" s="11"/>
      <c r="H8" s="3" t="s">
        <v>21</v>
      </c>
      <c r="I8" s="12"/>
      <c r="J8" s="4" t="s">
        <v>28</v>
      </c>
      <c r="K8" s="11"/>
      <c r="L8" s="19" t="s">
        <v>60</v>
      </c>
      <c r="M8" s="11"/>
      <c r="N8" s="19" t="s">
        <v>68</v>
      </c>
      <c r="O8" s="11"/>
      <c r="P8" s="3" t="s">
        <v>21</v>
      </c>
      <c r="Q8" s="12"/>
      <c r="R8" s="4" t="s">
        <v>28</v>
      </c>
      <c r="W8" s="48"/>
      <c r="X8" s="48"/>
      <c r="Y8" s="48"/>
      <c r="Z8" s="48"/>
    </row>
    <row r="9" spans="1:26" ht="24.75" customHeight="1">
      <c r="A9" s="102" t="s">
        <v>90</v>
      </c>
      <c r="B9" s="102"/>
      <c r="C9" s="11"/>
      <c r="D9" s="23">
        <f>'درآمد ناشی از فروش'!I15</f>
        <v>0</v>
      </c>
      <c r="E9" s="11"/>
      <c r="F9" s="24">
        <v>0</v>
      </c>
      <c r="G9" s="11"/>
      <c r="H9" s="23">
        <f>F9+D9</f>
        <v>0</v>
      </c>
      <c r="I9" s="11"/>
      <c r="J9" s="78">
        <v>0</v>
      </c>
      <c r="K9" s="11"/>
      <c r="L9" s="52">
        <f>'درآمد ناشی از فروش'!Q15</f>
        <v>1371248068</v>
      </c>
      <c r="M9" s="11"/>
      <c r="N9" s="23">
        <v>0</v>
      </c>
      <c r="O9" s="11"/>
      <c r="P9" s="52">
        <f>N9+L9</f>
        <v>1371248068</v>
      </c>
      <c r="Q9" s="11"/>
      <c r="R9" s="41">
        <v>-3.16</v>
      </c>
      <c r="T9" s="34"/>
      <c r="U9" s="34"/>
      <c r="W9" s="48"/>
      <c r="X9" s="48"/>
      <c r="Y9" s="48"/>
      <c r="Z9" s="48"/>
    </row>
    <row r="10" spans="1:26" ht="24.75" customHeight="1">
      <c r="A10" s="100" t="s">
        <v>76</v>
      </c>
      <c r="B10" s="100"/>
      <c r="C10" s="11"/>
      <c r="D10" s="24">
        <f>'درآمد ناشی از فروش'!I8</f>
        <v>-301370777</v>
      </c>
      <c r="E10" s="11"/>
      <c r="F10" s="24">
        <f>'درآمد ناشی از تغییر قیمت اوراق'!I8</f>
        <v>-1194654675</v>
      </c>
      <c r="G10" s="11"/>
      <c r="H10" s="24">
        <f>F10+D10</f>
        <v>-1496025452</v>
      </c>
      <c r="I10" s="11"/>
      <c r="J10" s="79">
        <v>1</v>
      </c>
      <c r="K10" s="11"/>
      <c r="L10" s="15">
        <f>'درآمد ناشی از فروش'!Q8</f>
        <v>16481296488</v>
      </c>
      <c r="M10" s="11"/>
      <c r="N10" s="24">
        <f>'درآمد ناشی از تغییر قیمت اوراق'!Q8</f>
        <v>-3940301689</v>
      </c>
      <c r="O10" s="11"/>
      <c r="P10" s="15">
        <f t="shared" ref="P10:P20" si="0">N10+L10</f>
        <v>12540994799</v>
      </c>
      <c r="Q10" s="11"/>
      <c r="R10" s="41">
        <v>-28.93</v>
      </c>
      <c r="T10" s="34"/>
      <c r="U10" s="34"/>
      <c r="W10" s="48"/>
      <c r="X10" s="48"/>
      <c r="Y10" s="48"/>
      <c r="Z10" s="48"/>
    </row>
    <row r="11" spans="1:26" ht="24.75" customHeight="1">
      <c r="A11" s="100" t="s">
        <v>97</v>
      </c>
      <c r="B11" s="100"/>
      <c r="C11" s="11"/>
      <c r="D11" s="24">
        <f>'درآمد ناشی از فروش'!I9</f>
        <v>92267415</v>
      </c>
      <c r="E11" s="11"/>
      <c r="F11" s="24">
        <f>'درآمد ناشی از تغییر قیمت اوراق'!I12</f>
        <v>-46367522</v>
      </c>
      <c r="G11" s="11"/>
      <c r="H11" s="24">
        <f>F11+D11</f>
        <v>45899893</v>
      </c>
      <c r="I11" s="11"/>
      <c r="J11" s="79">
        <v>-0.03</v>
      </c>
      <c r="K11" s="11"/>
      <c r="L11" s="15">
        <f>'درآمد ناشی از فروش'!Q9</f>
        <v>165420360</v>
      </c>
      <c r="M11" s="11"/>
      <c r="N11" s="24">
        <f>'درآمد ناشی از تغییر قیمت اوراق'!Q12</f>
        <v>40388833</v>
      </c>
      <c r="O11" s="11"/>
      <c r="P11" s="15">
        <f t="shared" si="0"/>
        <v>205809193</v>
      </c>
      <c r="Q11" s="11"/>
      <c r="R11" s="41">
        <v>-0.47</v>
      </c>
      <c r="T11" s="34"/>
      <c r="U11" s="34"/>
      <c r="W11" s="48"/>
      <c r="X11" s="48"/>
      <c r="Y11" s="48"/>
      <c r="Z11" s="48"/>
    </row>
    <row r="12" spans="1:26" ht="24.75" customHeight="1">
      <c r="A12" s="100" t="s">
        <v>77</v>
      </c>
      <c r="B12" s="100"/>
      <c r="C12" s="11"/>
      <c r="D12" s="24">
        <f>'درآمد ناشی از فروش'!I10</f>
        <v>531211928</v>
      </c>
      <c r="E12" s="11"/>
      <c r="F12" s="24">
        <f>'درآمد ناشی از تغییر قیمت اوراق'!I14</f>
        <v>556959863</v>
      </c>
      <c r="G12" s="11"/>
      <c r="H12" s="24">
        <f t="shared" ref="H12:H22" si="1">F12+D12</f>
        <v>1088171791</v>
      </c>
      <c r="I12" s="11"/>
      <c r="J12" s="79">
        <v>-0.73</v>
      </c>
      <c r="K12" s="11"/>
      <c r="L12" s="15">
        <f>'درآمد ناشی از فروش'!Q10</f>
        <v>7087560354</v>
      </c>
      <c r="M12" s="11"/>
      <c r="N12" s="24">
        <f>'درآمد ناشی از تغییر قیمت اوراق'!Q14</f>
        <v>617984206</v>
      </c>
      <c r="O12" s="11"/>
      <c r="P12" s="15">
        <f t="shared" si="0"/>
        <v>7705544560</v>
      </c>
      <c r="Q12" s="11"/>
      <c r="R12" s="41">
        <v>-17.78</v>
      </c>
      <c r="T12" s="34"/>
      <c r="U12" s="34"/>
      <c r="W12" s="48"/>
      <c r="X12" s="48"/>
      <c r="Y12" s="48"/>
      <c r="Z12" s="48"/>
    </row>
    <row r="13" spans="1:26" ht="24.75" customHeight="1">
      <c r="A13" s="100" t="s">
        <v>80</v>
      </c>
      <c r="B13" s="100"/>
      <c r="C13" s="11"/>
      <c r="D13" s="24">
        <f>'درآمد ناشی از فروش'!I11</f>
        <v>-717240596</v>
      </c>
      <c r="E13" s="11"/>
      <c r="F13" s="24">
        <f>'درآمد ناشی از تغییر قیمت اوراق'!I11</f>
        <v>-2865224139</v>
      </c>
      <c r="G13" s="11"/>
      <c r="H13" s="24">
        <f t="shared" si="1"/>
        <v>-3582464735</v>
      </c>
      <c r="I13" s="11"/>
      <c r="J13" s="79">
        <v>2.41</v>
      </c>
      <c r="K13" s="11"/>
      <c r="L13" s="15">
        <f>'درآمد ناشی از فروش'!Q11</f>
        <v>42341922242</v>
      </c>
      <c r="M13" s="11"/>
      <c r="N13" s="24">
        <f>'درآمد ناشی از تغییر قیمت اوراق'!Q11</f>
        <v>-8124355750</v>
      </c>
      <c r="O13" s="11"/>
      <c r="P13" s="15">
        <f t="shared" si="0"/>
        <v>34217566492</v>
      </c>
      <c r="Q13" s="11"/>
      <c r="R13" s="41">
        <v>-78.94</v>
      </c>
      <c r="T13" s="34"/>
      <c r="U13" s="34"/>
      <c r="W13" s="48"/>
      <c r="X13" s="49"/>
      <c r="Y13" s="48"/>
      <c r="Z13" s="48"/>
    </row>
    <row r="14" spans="1:26" ht="24.75" customHeight="1">
      <c r="A14" s="100" t="s">
        <v>93</v>
      </c>
      <c r="B14" s="100"/>
      <c r="C14" s="11"/>
      <c r="D14" s="24">
        <f>'درآمد ناشی از فروش'!I12</f>
        <v>-640597799</v>
      </c>
      <c r="E14" s="11"/>
      <c r="F14" s="24">
        <f>'درآمد ناشی از تغییر قیمت اوراق'!I19</f>
        <v>-2408487955</v>
      </c>
      <c r="G14" s="11"/>
      <c r="H14" s="24">
        <f t="shared" si="1"/>
        <v>-3049085754</v>
      </c>
      <c r="I14" s="11"/>
      <c r="J14" s="79">
        <v>2.0499999999999998</v>
      </c>
      <c r="K14" s="11"/>
      <c r="L14" s="15">
        <f>'درآمد ناشی از فروش'!Q12</f>
        <v>9995569275</v>
      </c>
      <c r="M14" s="11"/>
      <c r="N14" s="24">
        <f>'درآمد ناشی از تغییر قیمت اوراق'!Q19</f>
        <v>-6262476204</v>
      </c>
      <c r="O14" s="11"/>
      <c r="P14" s="15">
        <f t="shared" si="0"/>
        <v>3733093071</v>
      </c>
      <c r="Q14" s="11"/>
      <c r="R14" s="41">
        <v>-8.61</v>
      </c>
      <c r="T14" s="34"/>
      <c r="U14" s="34"/>
      <c r="W14" s="48"/>
      <c r="X14" s="49"/>
      <c r="Y14" s="48"/>
      <c r="Z14" s="48"/>
    </row>
    <row r="15" spans="1:26" ht="24.75" customHeight="1">
      <c r="A15" s="100" t="s">
        <v>94</v>
      </c>
      <c r="B15" s="100"/>
      <c r="C15" s="11"/>
      <c r="D15" s="15">
        <f>'درآمد ناشی از فروش'!I25</f>
        <v>0</v>
      </c>
      <c r="E15" s="11"/>
      <c r="F15" s="24">
        <v>0</v>
      </c>
      <c r="G15" s="11"/>
      <c r="H15" s="24">
        <f t="shared" si="1"/>
        <v>0</v>
      </c>
      <c r="I15" s="11"/>
      <c r="J15" s="78">
        <v>0</v>
      </c>
      <c r="K15" s="11"/>
      <c r="L15" s="15">
        <f>'درآمد ناشی از فروش'!Q25</f>
        <v>601045806</v>
      </c>
      <c r="M15" s="11"/>
      <c r="N15" s="15">
        <v>0</v>
      </c>
      <c r="O15" s="11"/>
      <c r="P15" s="15">
        <f t="shared" si="0"/>
        <v>601045806</v>
      </c>
      <c r="Q15" s="11"/>
      <c r="R15" s="41">
        <v>-1.39</v>
      </c>
      <c r="T15" s="34"/>
      <c r="U15" s="34"/>
      <c r="W15" s="48"/>
      <c r="X15" s="48"/>
      <c r="Y15" s="48"/>
      <c r="Z15" s="48"/>
    </row>
    <row r="16" spans="1:26" ht="24.75" customHeight="1">
      <c r="A16" s="100" t="s">
        <v>74</v>
      </c>
      <c r="B16" s="100"/>
      <c r="C16" s="11"/>
      <c r="D16" s="24">
        <f>'درآمد ناشی از فروش'!I13</f>
        <v>4312768708</v>
      </c>
      <c r="E16" s="11"/>
      <c r="F16" s="24">
        <f>'درآمد ناشی از تغییر قیمت اوراق'!I16</f>
        <v>889064119</v>
      </c>
      <c r="G16" s="11"/>
      <c r="H16" s="24">
        <f t="shared" si="1"/>
        <v>5201832827</v>
      </c>
      <c r="I16" s="11"/>
      <c r="J16" s="79">
        <v>-3.49</v>
      </c>
      <c r="K16" s="11"/>
      <c r="L16" s="24">
        <f>'درآمد ناشی از فروش'!Q13</f>
        <v>40404771992</v>
      </c>
      <c r="M16" s="11"/>
      <c r="N16" s="24">
        <f>'درآمد ناشی از تغییر قیمت اوراق'!Q16</f>
        <v>2014867048</v>
      </c>
      <c r="O16" s="11"/>
      <c r="P16" s="15">
        <f t="shared" si="0"/>
        <v>42419639040</v>
      </c>
      <c r="Q16" s="11"/>
      <c r="R16" s="41">
        <v>-97.86</v>
      </c>
      <c r="T16" s="34"/>
      <c r="U16" s="34"/>
      <c r="W16" s="48"/>
      <c r="X16" s="48"/>
      <c r="Y16" s="48"/>
      <c r="Z16" s="48"/>
    </row>
    <row r="17" spans="1:26" ht="24.75" customHeight="1">
      <c r="A17" s="100" t="s">
        <v>81</v>
      </c>
      <c r="B17" s="100"/>
      <c r="C17" s="11"/>
      <c r="D17" s="24">
        <f>'درآمد ناشی از فروش'!I14</f>
        <v>-4958825965</v>
      </c>
      <c r="E17" s="11"/>
      <c r="F17" s="24">
        <f>'درآمد ناشی از تغییر قیمت اوراق'!I10</f>
        <v>2158107629</v>
      </c>
      <c r="G17" s="11"/>
      <c r="H17" s="24">
        <f t="shared" si="1"/>
        <v>-2800718336</v>
      </c>
      <c r="I17" s="11"/>
      <c r="J17" s="79">
        <v>1.88</v>
      </c>
      <c r="K17" s="11"/>
      <c r="L17" s="15">
        <f>'درآمد ناشی از فروش'!Q14</f>
        <v>56466643967</v>
      </c>
      <c r="M17" s="11"/>
      <c r="N17" s="24">
        <f>'درآمد ناشی از تغییر قیمت اوراق'!Q10</f>
        <v>-3782875262</v>
      </c>
      <c r="O17" s="11"/>
      <c r="P17" s="15">
        <f t="shared" si="0"/>
        <v>52683768705</v>
      </c>
      <c r="Q17" s="11"/>
      <c r="R17" s="41">
        <v>-121.54</v>
      </c>
      <c r="T17" s="34"/>
      <c r="U17" s="34"/>
      <c r="W17" s="48"/>
      <c r="X17" s="48"/>
      <c r="Y17" s="48"/>
      <c r="Z17" s="48"/>
    </row>
    <row r="18" spans="1:26" ht="24.75" customHeight="1">
      <c r="A18" s="100" t="s">
        <v>88</v>
      </c>
      <c r="B18" s="100"/>
      <c r="C18" s="11"/>
      <c r="D18" s="15">
        <f>'درآمد ناشی از فروش'!I16</f>
        <v>0</v>
      </c>
      <c r="E18" s="11"/>
      <c r="F18" s="24">
        <v>0</v>
      </c>
      <c r="G18" s="11"/>
      <c r="H18" s="24">
        <f t="shared" si="1"/>
        <v>0</v>
      </c>
      <c r="I18" s="11"/>
      <c r="J18" s="78">
        <v>0</v>
      </c>
      <c r="K18" s="11"/>
      <c r="L18" s="15">
        <f>'درآمد ناشی از فروش'!Q16</f>
        <v>756348613</v>
      </c>
      <c r="M18" s="11"/>
      <c r="N18" s="15">
        <v>0</v>
      </c>
      <c r="O18" s="11"/>
      <c r="P18" s="15">
        <f t="shared" si="0"/>
        <v>756348613</v>
      </c>
      <c r="Q18" s="11"/>
      <c r="R18" s="41">
        <v>-1.74</v>
      </c>
      <c r="T18" s="34"/>
      <c r="U18" s="34"/>
      <c r="W18" s="48"/>
      <c r="X18" s="48"/>
      <c r="Y18" s="48"/>
      <c r="Z18" s="48"/>
    </row>
    <row r="19" spans="1:26" ht="24.75" customHeight="1">
      <c r="A19" s="100" t="s">
        <v>86</v>
      </c>
      <c r="B19" s="100"/>
      <c r="C19" s="11"/>
      <c r="D19" s="15">
        <f>'درآمد ناشی از فروش'!I19</f>
        <v>0</v>
      </c>
      <c r="E19" s="11"/>
      <c r="F19" s="24">
        <v>0</v>
      </c>
      <c r="G19" s="11"/>
      <c r="H19" s="24">
        <f t="shared" si="1"/>
        <v>0</v>
      </c>
      <c r="I19" s="11"/>
      <c r="J19" s="78">
        <v>0</v>
      </c>
      <c r="K19" s="11"/>
      <c r="L19" s="15">
        <f>'درآمد ناشی از فروش'!Q19</f>
        <v>44458163</v>
      </c>
      <c r="M19" s="11"/>
      <c r="N19" s="15">
        <v>0</v>
      </c>
      <c r="O19" s="11"/>
      <c r="P19" s="15">
        <f t="shared" si="0"/>
        <v>44458163</v>
      </c>
      <c r="Q19" s="11"/>
      <c r="R19" s="41">
        <v>-0.1</v>
      </c>
      <c r="T19" s="34"/>
      <c r="U19" s="34"/>
      <c r="W19" s="48"/>
      <c r="X19" s="48"/>
      <c r="Y19" s="48"/>
      <c r="Z19" s="48"/>
    </row>
    <row r="20" spans="1:26" ht="24.75" customHeight="1">
      <c r="A20" s="100" t="s">
        <v>75</v>
      </c>
      <c r="B20" s="100"/>
      <c r="C20" s="11"/>
      <c r="D20" s="24">
        <f>'درآمد ناشی از فروش'!I20</f>
        <v>0</v>
      </c>
      <c r="E20" s="11"/>
      <c r="F20" s="24">
        <v>0</v>
      </c>
      <c r="G20" s="11"/>
      <c r="H20" s="24">
        <f t="shared" si="1"/>
        <v>0</v>
      </c>
      <c r="I20" s="11"/>
      <c r="J20" s="78">
        <v>0</v>
      </c>
      <c r="K20" s="11"/>
      <c r="L20" s="15">
        <f>'درآمد ناشی از فروش'!Q20</f>
        <v>41952273</v>
      </c>
      <c r="M20" s="11"/>
      <c r="N20" s="24">
        <v>0</v>
      </c>
      <c r="O20" s="11"/>
      <c r="P20" s="15">
        <f t="shared" si="0"/>
        <v>41952273</v>
      </c>
      <c r="Q20" s="11"/>
      <c r="R20" s="41">
        <v>-0.1</v>
      </c>
      <c r="T20" s="34"/>
      <c r="U20" s="34"/>
    </row>
    <row r="21" spans="1:26" ht="24.75" customHeight="1">
      <c r="A21" s="100" t="s">
        <v>84</v>
      </c>
      <c r="B21" s="100"/>
      <c r="C21" s="11"/>
      <c r="D21" s="15">
        <f>'درآمد ناشی از فروش'!I21</f>
        <v>0</v>
      </c>
      <c r="E21" s="11"/>
      <c r="F21" s="15">
        <v>0</v>
      </c>
      <c r="G21" s="11"/>
      <c r="H21" s="24">
        <f t="shared" si="1"/>
        <v>0</v>
      </c>
      <c r="I21" s="11"/>
      <c r="J21" s="78">
        <v>0</v>
      </c>
      <c r="K21" s="11"/>
      <c r="L21" s="15">
        <f>'درآمد ناشی از فروش'!Q21</f>
        <v>115003710</v>
      </c>
      <c r="M21" s="11"/>
      <c r="N21" s="15">
        <v>0</v>
      </c>
      <c r="O21" s="11"/>
      <c r="P21" s="15">
        <f t="shared" ref="P21:P23" si="2">N21+L21</f>
        <v>115003710</v>
      </c>
      <c r="Q21" s="11"/>
      <c r="R21" s="41">
        <v>-0.27</v>
      </c>
      <c r="T21" s="34"/>
      <c r="U21" s="34"/>
    </row>
    <row r="22" spans="1:26" ht="24" customHeight="1">
      <c r="A22" s="100" t="s">
        <v>79</v>
      </c>
      <c r="B22" s="100"/>
      <c r="C22" s="11"/>
      <c r="D22" s="15">
        <f>'درآمد ناشی از فروش'!I22</f>
        <v>0</v>
      </c>
      <c r="E22" s="11"/>
      <c r="F22" s="24">
        <v>0</v>
      </c>
      <c r="G22" s="11"/>
      <c r="H22" s="24">
        <f t="shared" si="1"/>
        <v>0</v>
      </c>
      <c r="I22" s="11"/>
      <c r="J22" s="78">
        <v>0</v>
      </c>
      <c r="K22" s="11"/>
      <c r="L22" s="15">
        <f>'درآمد ناشی از فروش'!Q22</f>
        <v>22703346</v>
      </c>
      <c r="M22" s="11"/>
      <c r="N22" s="15">
        <v>0</v>
      </c>
      <c r="O22" s="11"/>
      <c r="P22" s="15">
        <f t="shared" si="2"/>
        <v>22703346</v>
      </c>
      <c r="Q22" s="11"/>
      <c r="R22" s="41">
        <v>-0.05</v>
      </c>
      <c r="T22" s="34"/>
      <c r="U22" s="34"/>
    </row>
    <row r="23" spans="1:26" ht="24" customHeight="1">
      <c r="A23" s="100" t="s">
        <v>78</v>
      </c>
      <c r="B23" s="100"/>
      <c r="C23" s="11"/>
      <c r="D23" s="15">
        <f>'درآمد ناشی از فروش'!I24</f>
        <v>0</v>
      </c>
      <c r="E23" s="11"/>
      <c r="F23" s="24">
        <v>0</v>
      </c>
      <c r="G23" s="11"/>
      <c r="H23" s="15">
        <f t="shared" ref="H23:H24" si="3">F23+D23</f>
        <v>0</v>
      </c>
      <c r="I23" s="11"/>
      <c r="J23" s="78">
        <v>0</v>
      </c>
      <c r="K23" s="11"/>
      <c r="L23" s="15">
        <f>'درآمد ناشی از فروش'!Q24</f>
        <v>1770993700</v>
      </c>
      <c r="M23" s="11"/>
      <c r="N23" s="15">
        <v>0</v>
      </c>
      <c r="O23" s="11"/>
      <c r="P23" s="15">
        <f t="shared" si="2"/>
        <v>1770993700</v>
      </c>
      <c r="Q23" s="11"/>
      <c r="R23" s="41">
        <v>-4.09</v>
      </c>
      <c r="T23" s="34"/>
      <c r="U23" s="34"/>
    </row>
    <row r="24" spans="1:26" ht="24" customHeight="1">
      <c r="A24" s="100" t="s">
        <v>96</v>
      </c>
      <c r="B24" s="100"/>
      <c r="C24" s="11"/>
      <c r="D24" s="15">
        <v>0</v>
      </c>
      <c r="E24" s="11"/>
      <c r="F24" s="24">
        <f>'درآمد ناشی از تغییر قیمت اوراق'!I9</f>
        <v>584493439</v>
      </c>
      <c r="G24" s="11"/>
      <c r="H24" s="15">
        <f t="shared" si="3"/>
        <v>584493439</v>
      </c>
      <c r="I24" s="11"/>
      <c r="J24" s="79">
        <v>-0.39</v>
      </c>
      <c r="K24" s="11"/>
      <c r="L24" s="15">
        <v>0</v>
      </c>
      <c r="M24" s="11"/>
      <c r="N24" s="24">
        <f>'درآمد ناشی از تغییر قیمت اوراق'!Q9</f>
        <v>791278200</v>
      </c>
      <c r="O24" s="11"/>
      <c r="P24" s="15">
        <f>N24+L24</f>
        <v>791278200</v>
      </c>
      <c r="Q24" s="11"/>
      <c r="R24" s="41">
        <v>-1.83</v>
      </c>
      <c r="T24" s="34"/>
      <c r="U24" s="34"/>
    </row>
    <row r="25" spans="1:26" ht="24" customHeight="1">
      <c r="A25" s="100" t="s">
        <v>112</v>
      </c>
      <c r="B25" s="100"/>
      <c r="C25" s="11"/>
      <c r="D25" s="15">
        <v>0</v>
      </c>
      <c r="E25" s="11"/>
      <c r="F25" s="24">
        <f>'درآمد ناشی از تغییر قیمت اوراق'!I18</f>
        <v>416901306</v>
      </c>
      <c r="G25" s="11"/>
      <c r="H25" s="15">
        <f>F25+D25</f>
        <v>416901306</v>
      </c>
      <c r="I25" s="11"/>
      <c r="J25" s="80">
        <v>-0.28000000000000003</v>
      </c>
      <c r="K25" s="11"/>
      <c r="L25" s="15">
        <v>0</v>
      </c>
      <c r="M25" s="11"/>
      <c r="N25" s="24">
        <f>'درآمد ناشی از تغییر قیمت اوراق'!Q18</f>
        <v>416901306</v>
      </c>
      <c r="O25" s="11"/>
      <c r="P25" s="15">
        <f>N25+L25</f>
        <v>416901306</v>
      </c>
      <c r="Q25" s="11"/>
      <c r="R25" s="41">
        <v>-0.96</v>
      </c>
      <c r="T25" s="34"/>
      <c r="U25" s="34"/>
    </row>
    <row r="26" spans="1:26" ht="24.75" customHeight="1" thickBot="1">
      <c r="A26" s="97" t="s">
        <v>14</v>
      </c>
      <c r="B26" s="97"/>
      <c r="C26" s="11"/>
      <c r="D26" s="25">
        <f>SUM(D9:D25)</f>
        <v>-1681787086</v>
      </c>
      <c r="E26" s="11"/>
      <c r="F26" s="25">
        <f>SUM(F9:F25)</f>
        <v>-1909207935</v>
      </c>
      <c r="G26" s="24"/>
      <c r="H26" s="25">
        <f>SUM(H9:H25)</f>
        <v>-3590995021</v>
      </c>
      <c r="I26" s="11"/>
      <c r="J26" s="81">
        <f>SUM(J9:J25)</f>
        <v>2.42</v>
      </c>
      <c r="K26" s="11"/>
      <c r="L26" s="17">
        <f>SUM(L9:L25)</f>
        <v>177666938357</v>
      </c>
      <c r="M26" s="11"/>
      <c r="N26" s="25">
        <f>SUM(N9:N25)</f>
        <v>-18228589312</v>
      </c>
      <c r="O26" s="11"/>
      <c r="P26" s="17">
        <f>SUM(P9:P25)</f>
        <v>159438349045</v>
      </c>
      <c r="Q26" s="11"/>
      <c r="R26" s="42">
        <f>SUM(R9:R25)</f>
        <v>-367.82</v>
      </c>
      <c r="T26" s="34"/>
      <c r="U26" s="34"/>
    </row>
    <row r="27" spans="1:26" ht="13.8" thickTop="1">
      <c r="F27" s="22"/>
      <c r="L27" s="21"/>
      <c r="N27" s="22"/>
      <c r="U27" s="21"/>
    </row>
    <row r="28" spans="1:26">
      <c r="D28" s="22"/>
      <c r="L28" s="21"/>
      <c r="N28" s="22"/>
    </row>
    <row r="29" spans="1:26">
      <c r="D29" s="22"/>
      <c r="F29" s="22"/>
      <c r="H29" s="22"/>
      <c r="L29" s="21"/>
      <c r="N29" s="22"/>
    </row>
    <row r="30" spans="1:26">
      <c r="D30" s="22"/>
      <c r="F30" s="22"/>
      <c r="H30" s="22"/>
      <c r="L30" s="21"/>
      <c r="N30" s="22"/>
    </row>
    <row r="31" spans="1:26">
      <c r="D31" s="22"/>
      <c r="F31" s="22"/>
      <c r="L31" s="21"/>
      <c r="N31" s="22"/>
    </row>
    <row r="32" spans="1:26">
      <c r="D32" s="22"/>
      <c r="F32" s="22"/>
      <c r="L32" s="48"/>
      <c r="N32" s="22"/>
    </row>
    <row r="33" spans="4:12">
      <c r="D33" s="22"/>
      <c r="L33" s="50"/>
    </row>
  </sheetData>
  <mergeCells count="27">
    <mergeCell ref="A1:R1"/>
    <mergeCell ref="A2:R2"/>
    <mergeCell ref="A3:R3"/>
    <mergeCell ref="A5:R5"/>
    <mergeCell ref="A7:B8"/>
    <mergeCell ref="H7:J7"/>
    <mergeCell ref="P7:R7"/>
    <mergeCell ref="D6:J6"/>
    <mergeCell ref="L6:R6"/>
    <mergeCell ref="A9:B9"/>
    <mergeCell ref="A14:B14"/>
    <mergeCell ref="A11:B11"/>
    <mergeCell ref="A12:B12"/>
    <mergeCell ref="A22:B22"/>
    <mergeCell ref="A10:B10"/>
    <mergeCell ref="A26:B26"/>
    <mergeCell ref="A20:B20"/>
    <mergeCell ref="A13:B13"/>
    <mergeCell ref="A16:B16"/>
    <mergeCell ref="A17:B17"/>
    <mergeCell ref="A21:B21"/>
    <mergeCell ref="A15:B15"/>
    <mergeCell ref="A18:B18"/>
    <mergeCell ref="A23:B23"/>
    <mergeCell ref="A19:B19"/>
    <mergeCell ref="A24:B24"/>
    <mergeCell ref="A25:B25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M21"/>
  <sheetViews>
    <sheetView rightToLeft="1" view="pageBreakPreview" zoomScaleNormal="100" zoomScaleSheetLayoutView="100" workbookViewId="0">
      <selection activeCell="B20" sqref="B20"/>
    </sheetView>
  </sheetViews>
  <sheetFormatPr defaultRowHeight="13.2"/>
  <cols>
    <col min="1" max="1" width="34.109375" bestFit="1" customWidth="1"/>
    <col min="2" max="2" width="1.33203125" customWidth="1"/>
    <col min="3" max="3" width="19.44140625" customWidth="1"/>
    <col min="4" max="4" width="1.33203125" customWidth="1"/>
    <col min="5" max="5" width="16.5546875" customWidth="1"/>
    <col min="6" max="6" width="1.33203125" customWidth="1"/>
    <col min="7" max="7" width="19.44140625" customWidth="1"/>
    <col min="8" max="8" width="1.33203125" customWidth="1"/>
    <col min="9" max="9" width="15.5546875" customWidth="1"/>
    <col min="10" max="10" width="0.33203125" customWidth="1"/>
    <col min="26" max="26" width="11.5546875" customWidth="1"/>
  </cols>
  <sheetData>
    <row r="1" spans="1:13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3" ht="21.75" customHeight="1">
      <c r="A2" s="90" t="s">
        <v>25</v>
      </c>
      <c r="B2" s="90"/>
      <c r="C2" s="90"/>
      <c r="D2" s="90"/>
      <c r="E2" s="90"/>
      <c r="F2" s="90"/>
      <c r="G2" s="90"/>
      <c r="H2" s="90"/>
      <c r="I2" s="90"/>
    </row>
    <row r="3" spans="1:13" ht="21.75" customHeight="1">
      <c r="A3" s="90" t="s">
        <v>107</v>
      </c>
      <c r="B3" s="90"/>
      <c r="C3" s="90"/>
      <c r="D3" s="90"/>
      <c r="E3" s="90"/>
      <c r="F3" s="90"/>
      <c r="G3" s="90"/>
      <c r="H3" s="90"/>
      <c r="I3" s="90"/>
    </row>
    <row r="4" spans="1:13" ht="14.4" customHeight="1"/>
    <row r="5" spans="1:13" ht="32.25" customHeight="1">
      <c r="A5" s="101" t="s">
        <v>63</v>
      </c>
      <c r="B5" s="101"/>
      <c r="C5" s="101"/>
      <c r="D5" s="101"/>
      <c r="E5" s="101"/>
      <c r="F5" s="101"/>
      <c r="G5" s="101"/>
      <c r="H5" s="101"/>
      <c r="I5" s="101"/>
    </row>
    <row r="6" spans="1:13" ht="24.75" customHeight="1">
      <c r="A6" s="11"/>
      <c r="B6" s="11"/>
      <c r="C6" s="96" t="s">
        <v>109</v>
      </c>
      <c r="D6" s="96"/>
      <c r="E6" s="96"/>
      <c r="F6" s="11"/>
      <c r="G6" s="96" t="s">
        <v>111</v>
      </c>
      <c r="H6" s="96"/>
      <c r="I6" s="96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52">
        <v>71588</v>
      </c>
      <c r="D8" s="11"/>
      <c r="E8" s="53" t="s">
        <v>62</v>
      </c>
      <c r="F8" s="11"/>
      <c r="G8" s="52">
        <v>46376998</v>
      </c>
      <c r="H8" s="11"/>
      <c r="I8" s="53" t="s">
        <v>62</v>
      </c>
      <c r="L8" s="21"/>
      <c r="M8" s="21"/>
    </row>
    <row r="9" spans="1:13" ht="24.75" customHeight="1">
      <c r="A9" s="14" t="s">
        <v>89</v>
      </c>
      <c r="B9" s="11"/>
      <c r="C9" s="15">
        <v>16556</v>
      </c>
      <c r="D9" s="11"/>
      <c r="E9" s="54" t="s">
        <v>62</v>
      </c>
      <c r="F9" s="11"/>
      <c r="G9" s="15">
        <v>59386</v>
      </c>
      <c r="H9" s="11"/>
      <c r="I9" s="54" t="s">
        <v>62</v>
      </c>
      <c r="L9" s="21"/>
      <c r="M9" s="21"/>
    </row>
    <row r="10" spans="1:13" ht="24.75" customHeight="1">
      <c r="A10" s="14" t="s">
        <v>55</v>
      </c>
      <c r="B10" s="11"/>
      <c r="C10" s="15">
        <v>203052</v>
      </c>
      <c r="D10" s="11"/>
      <c r="E10" s="54" t="s">
        <v>62</v>
      </c>
      <c r="F10" s="11"/>
      <c r="G10" s="15">
        <v>1009334</v>
      </c>
      <c r="H10" s="11"/>
      <c r="I10" s="54" t="s">
        <v>62</v>
      </c>
      <c r="L10" s="21"/>
      <c r="M10" s="21"/>
    </row>
    <row r="11" spans="1:13" ht="24.75" customHeight="1">
      <c r="A11" s="14" t="s">
        <v>56</v>
      </c>
      <c r="B11" s="11"/>
      <c r="C11" s="68">
        <v>32878</v>
      </c>
      <c r="D11" s="11"/>
      <c r="E11" s="54" t="s">
        <v>62</v>
      </c>
      <c r="F11" s="11"/>
      <c r="G11" s="15">
        <v>209856</v>
      </c>
      <c r="H11" s="11"/>
      <c r="I11" s="54" t="s">
        <v>62</v>
      </c>
      <c r="L11" s="21"/>
      <c r="M11" s="21"/>
    </row>
    <row r="12" spans="1:13" ht="24.75" customHeight="1">
      <c r="A12" s="14" t="s">
        <v>54</v>
      </c>
      <c r="B12" s="11"/>
      <c r="C12" s="15">
        <v>0</v>
      </c>
      <c r="D12" s="11"/>
      <c r="E12" s="54" t="s">
        <v>62</v>
      </c>
      <c r="F12" s="11"/>
      <c r="G12" s="15">
        <v>1401119118</v>
      </c>
      <c r="H12" s="11"/>
      <c r="I12" s="54" t="s">
        <v>62</v>
      </c>
      <c r="L12" s="21"/>
      <c r="M12" s="21"/>
    </row>
    <row r="13" spans="1:13" ht="24.75" customHeight="1">
      <c r="A13" s="14" t="s">
        <v>89</v>
      </c>
      <c r="B13" s="11"/>
      <c r="C13" s="15">
        <v>1016986268</v>
      </c>
      <c r="D13" s="11"/>
      <c r="E13" s="54" t="s">
        <v>62</v>
      </c>
      <c r="F13" s="11"/>
      <c r="G13" s="15">
        <v>3629588922</v>
      </c>
      <c r="H13" s="11"/>
      <c r="I13" s="54" t="s">
        <v>62</v>
      </c>
      <c r="L13" s="21"/>
      <c r="M13" s="21"/>
    </row>
    <row r="14" spans="1:13" ht="24.75" customHeight="1">
      <c r="A14" s="14" t="s">
        <v>24</v>
      </c>
      <c r="B14" s="11"/>
      <c r="C14" s="68">
        <v>34452</v>
      </c>
      <c r="D14" s="11"/>
      <c r="E14" s="54" t="s">
        <v>62</v>
      </c>
      <c r="F14" s="11"/>
      <c r="G14" s="68">
        <v>176558</v>
      </c>
      <c r="H14" s="11"/>
      <c r="I14" s="54" t="s">
        <v>62</v>
      </c>
      <c r="L14" s="21"/>
      <c r="M14" s="21"/>
    </row>
    <row r="15" spans="1:13" ht="24.75" customHeight="1" thickBot="1">
      <c r="A15" s="9" t="s">
        <v>14</v>
      </c>
      <c r="B15" s="11"/>
      <c r="C15" s="17">
        <f>SUM(C8:C14)</f>
        <v>1017344794</v>
      </c>
      <c r="D15" s="11"/>
      <c r="E15" s="17" t="s">
        <v>62</v>
      </c>
      <c r="F15" s="11"/>
      <c r="G15" s="17">
        <f>SUM(G8:G14)</f>
        <v>5078540172</v>
      </c>
      <c r="H15" s="11"/>
      <c r="I15" s="17" t="s">
        <v>62</v>
      </c>
      <c r="L15" s="21"/>
      <c r="M15" s="21"/>
    </row>
    <row r="16" spans="1:13" ht="13.8" thickTop="1"/>
    <row r="18" spans="3:7">
      <c r="G18" s="28"/>
    </row>
    <row r="19" spans="3:7">
      <c r="C19" s="21"/>
      <c r="G19" s="28"/>
    </row>
    <row r="20" spans="3:7">
      <c r="G20" s="21"/>
    </row>
    <row r="21" spans="3:7">
      <c r="G21" s="2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F17"/>
  <sheetViews>
    <sheetView rightToLeft="1" view="pageBreakPreview" zoomScaleNormal="100" zoomScaleSheetLayoutView="100" workbookViewId="0">
      <selection activeCell="B15" sqref="B15"/>
    </sheetView>
  </sheetViews>
  <sheetFormatPr defaultRowHeight="13.2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  <col min="27" max="27" width="11.5546875" customWidth="1"/>
  </cols>
  <sheetData>
    <row r="1" spans="1:6" ht="29.1" customHeight="1">
      <c r="A1" s="90" t="s">
        <v>0</v>
      </c>
      <c r="B1" s="90"/>
      <c r="C1" s="90"/>
      <c r="D1" s="90"/>
      <c r="E1" s="90"/>
      <c r="F1" s="90"/>
    </row>
    <row r="2" spans="1:6" ht="21.75" customHeight="1">
      <c r="A2" s="90" t="s">
        <v>25</v>
      </c>
      <c r="B2" s="90"/>
      <c r="C2" s="90"/>
      <c r="D2" s="90"/>
      <c r="E2" s="90"/>
      <c r="F2" s="90"/>
    </row>
    <row r="3" spans="1:6" ht="21.75" customHeight="1">
      <c r="A3" s="90" t="s">
        <v>107</v>
      </c>
      <c r="B3" s="90"/>
      <c r="C3" s="90"/>
      <c r="D3" s="90"/>
      <c r="E3" s="90"/>
      <c r="F3" s="90"/>
    </row>
    <row r="4" spans="1:6" ht="14.4" customHeight="1"/>
    <row r="5" spans="1:6" ht="29.1" customHeight="1">
      <c r="A5" s="101" t="s">
        <v>64</v>
      </c>
      <c r="B5" s="101"/>
      <c r="C5" s="101"/>
      <c r="D5" s="101"/>
      <c r="E5" s="101"/>
      <c r="F5" s="101"/>
    </row>
    <row r="6" spans="1:6" ht="24.75" customHeight="1">
      <c r="D6" s="19" t="s">
        <v>109</v>
      </c>
      <c r="F6" s="19" t="s">
        <v>108</v>
      </c>
    </row>
    <row r="7" spans="1:6" ht="24.75" customHeight="1">
      <c r="A7" s="93" t="s">
        <v>34</v>
      </c>
      <c r="B7" s="93"/>
      <c r="D7" s="3" t="s">
        <v>21</v>
      </c>
      <c r="F7" s="3" t="s">
        <v>21</v>
      </c>
    </row>
    <row r="8" spans="1:6" ht="24.75" customHeight="1">
      <c r="A8" s="102" t="s">
        <v>34</v>
      </c>
      <c r="B8" s="102"/>
      <c r="D8" s="52">
        <v>0</v>
      </c>
      <c r="E8" s="11"/>
      <c r="F8" s="52">
        <v>0</v>
      </c>
    </row>
    <row r="9" spans="1:6" ht="24.75" customHeight="1">
      <c r="A9" s="100" t="s">
        <v>42</v>
      </c>
      <c r="B9" s="100"/>
      <c r="D9" s="15">
        <v>0</v>
      </c>
      <c r="E9" s="11"/>
      <c r="F9" s="15">
        <v>1026349</v>
      </c>
    </row>
    <row r="10" spans="1:6" ht="24.75" customHeight="1">
      <c r="A10" s="100" t="s">
        <v>43</v>
      </c>
      <c r="B10" s="100"/>
      <c r="D10" s="16">
        <v>0</v>
      </c>
      <c r="E10" s="11"/>
      <c r="F10" s="16">
        <v>0</v>
      </c>
    </row>
    <row r="11" spans="1:6" ht="24.75" customHeight="1">
      <c r="A11" s="97" t="s">
        <v>14</v>
      </c>
      <c r="B11" s="97"/>
      <c r="D11" s="17">
        <f>SUM(D8:D10)</f>
        <v>0</v>
      </c>
      <c r="E11" s="11"/>
      <c r="F11" s="17">
        <f>SUM(F8:F10)</f>
        <v>1026349</v>
      </c>
    </row>
    <row r="15" spans="1:6">
      <c r="F15" s="28"/>
    </row>
    <row r="17" spans="6:6">
      <c r="F17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2026-02-22T14:28:27Z</cp:lastPrinted>
  <dcterms:created xsi:type="dcterms:W3CDTF">2025-07-23T11:35:20Z</dcterms:created>
  <dcterms:modified xsi:type="dcterms:W3CDTF">2026-03-28T07:28:30Z</dcterms:modified>
</cp:coreProperties>
</file>