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صندوق\Sepanta\گزارشات قانونی و دوره ای\صورت وضعیت پرتفوی\1405\"/>
    </mc:Choice>
  </mc:AlternateContent>
  <xr:revisionPtr revIDLastSave="0" documentId="13_ncr:1_{88710A18-C403-436A-B62E-31BE266FECE7}" xr6:coauthVersionLast="47" xr6:coauthVersionMax="47" xr10:uidLastSave="{00000000-0000-0000-0000-000000000000}"/>
  <bookViews>
    <workbookView xWindow="-120" yWindow="-120" windowWidth="29040" windowHeight="15840" tabRatio="913" xr2:uid="{00000000-000D-0000-FFFF-FFFF00000000}"/>
  </bookViews>
  <sheets>
    <sheet name="جلد" sheetId="1" r:id="rId1"/>
    <sheet name="سهام" sheetId="2" r:id="rId2"/>
    <sheet name="واحدهای صندوق" sheetId="4" r:id="rId3"/>
    <sheet name="سپرده" sheetId="7" r:id="rId4"/>
    <sheet name="درآمدها" sheetId="8" r:id="rId5"/>
    <sheet name="درآمد سرمایه گذاری در سهام" sheetId="9" r:id="rId6"/>
    <sheet name="درآمد سرمایه گذاری در صندوق" sheetId="10" r:id="rId7"/>
    <sheet name="درآمد سپرده بانکی" sheetId="13" r:id="rId8"/>
    <sheet name="سایر درآمدها" sheetId="14" r:id="rId9"/>
    <sheet name="سود سپرده بانکی" sheetId="18" r:id="rId10"/>
    <sheet name="درآمد ناشی از فروش" sheetId="19" r:id="rId11"/>
    <sheet name="درآمد ناشی از تغییر قیمت اوراق" sheetId="21" r:id="rId12"/>
    <sheet name="درآمد سود سهام" sheetId="22" r:id="rId13"/>
  </sheets>
  <definedNames>
    <definedName name="_xlnm.Print_Area" localSheetId="0">جلد!$A$1:$C$25</definedName>
    <definedName name="_xlnm.Print_Area" localSheetId="7">'درآمد سپرده بانکی'!$A$1:$J$16</definedName>
    <definedName name="_xlnm.Print_Area" localSheetId="5">'درآمد سرمایه گذاری در سهام'!$A$1:$T$14</definedName>
    <definedName name="_xlnm.Print_Area" localSheetId="6">'درآمد سرمایه گذاری در صندوق'!$A$1:$R$27</definedName>
    <definedName name="_xlnm.Print_Area" localSheetId="12">'درآمد سود سهام'!$A$1:$S$10</definedName>
    <definedName name="_xlnm.Print_Area" localSheetId="11">'درآمد ناشی از تغییر قیمت اوراق'!$A$1:$Q$23</definedName>
    <definedName name="_xlnm.Print_Area" localSheetId="10">'درآمد ناشی از فروش'!$A$1:$Q$28</definedName>
    <definedName name="_xlnm.Print_Area" localSheetId="4">درآمدها!$A$1:$J$12</definedName>
    <definedName name="_xlnm.Print_Area" localSheetId="8">'سایر درآمدها'!$A$1:$G$12</definedName>
    <definedName name="_xlnm.Print_Area" localSheetId="3">سپرده!$A$1:$K$15</definedName>
    <definedName name="_xlnm.Print_Area" localSheetId="1">سهام!$A$1:$AB$14</definedName>
    <definedName name="_xlnm.Print_Area" localSheetId="9">'سود سپرده بانکی'!$A$1:$N$16</definedName>
    <definedName name="_xlnm.Print_Area" localSheetId="2">'واحدهای صندوق'!$A$1:$Z$20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2" i="10" l="1"/>
  <c r="J26" i="10"/>
  <c r="J25" i="10"/>
  <c r="J24" i="10"/>
  <c r="J23" i="10"/>
  <c r="J22" i="10"/>
  <c r="J21" i="10"/>
  <c r="J20" i="10"/>
  <c r="J18" i="10"/>
  <c r="J17" i="10"/>
  <c r="J15" i="10"/>
  <c r="J14" i="10"/>
  <c r="J13" i="10"/>
  <c r="J12" i="10"/>
  <c r="J11" i="10"/>
  <c r="J10" i="10"/>
  <c r="J9" i="10"/>
  <c r="J16" i="10"/>
  <c r="J19" i="10"/>
  <c r="H8" i="8"/>
  <c r="H9" i="8"/>
  <c r="H10" i="8"/>
  <c r="H7" i="8"/>
  <c r="D13" i="9"/>
  <c r="F13" i="9"/>
  <c r="I13" i="9"/>
  <c r="K13" i="9"/>
  <c r="M13" i="9"/>
  <c r="R13" i="9"/>
  <c r="K9" i="9"/>
  <c r="H9" i="10"/>
  <c r="N25" i="10"/>
  <c r="N14" i="10"/>
  <c r="N10" i="10"/>
  <c r="O12" i="9"/>
  <c r="O11" i="9"/>
  <c r="O9" i="9"/>
  <c r="F25" i="10"/>
  <c r="F24" i="10"/>
  <c r="F19" i="10"/>
  <c r="F17" i="10"/>
  <c r="F16" i="10"/>
  <c r="F14" i="10"/>
  <c r="F13" i="10"/>
  <c r="F12" i="10"/>
  <c r="F11" i="10"/>
  <c r="F10" i="10"/>
  <c r="F12" i="9"/>
  <c r="F11" i="9"/>
  <c r="F10" i="9"/>
  <c r="F9" i="9"/>
  <c r="Q20" i="21"/>
  <c r="N19" i="10" s="1"/>
  <c r="I19" i="21"/>
  <c r="I20" i="21"/>
  <c r="I15" i="21"/>
  <c r="I16" i="21"/>
  <c r="I17" i="21"/>
  <c r="I18" i="21"/>
  <c r="I21" i="21"/>
  <c r="C27" i="19"/>
  <c r="E27" i="19"/>
  <c r="G27" i="19"/>
  <c r="I27" i="19"/>
  <c r="K27" i="19"/>
  <c r="M27" i="19"/>
  <c r="O27" i="19"/>
  <c r="Q27" i="19"/>
  <c r="L25" i="10"/>
  <c r="L23" i="10"/>
  <c r="L22" i="10"/>
  <c r="L21" i="10"/>
  <c r="L20" i="10"/>
  <c r="L19" i="10"/>
  <c r="L18" i="10"/>
  <c r="L17" i="10"/>
  <c r="L16" i="10"/>
  <c r="L15" i="10"/>
  <c r="L14" i="10"/>
  <c r="L13" i="10"/>
  <c r="L12" i="10"/>
  <c r="L11" i="10"/>
  <c r="L10" i="10"/>
  <c r="L9" i="10"/>
  <c r="M11" i="9"/>
  <c r="M10" i="9"/>
  <c r="M9" i="9"/>
  <c r="D25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11" i="9"/>
  <c r="D10" i="9"/>
  <c r="D9" i="9"/>
  <c r="Q15" i="19"/>
  <c r="I15" i="19"/>
  <c r="E14" i="7"/>
  <c r="Z19" i="4"/>
  <c r="X19" i="4"/>
  <c r="V19" i="4"/>
  <c r="R19" i="4"/>
  <c r="P19" i="4"/>
  <c r="N19" i="4"/>
  <c r="L19" i="4"/>
  <c r="J19" i="4"/>
  <c r="H19" i="4"/>
  <c r="F19" i="4"/>
  <c r="D19" i="4"/>
  <c r="AA13" i="2"/>
  <c r="S8" i="22"/>
  <c r="S9" i="22" s="1"/>
  <c r="R9" i="9" s="1"/>
  <c r="C14" i="7"/>
  <c r="I24" i="19"/>
  <c r="I25" i="19"/>
  <c r="I15" i="18"/>
  <c r="M14" i="18"/>
  <c r="M13" i="18"/>
  <c r="M12" i="18"/>
  <c r="M11" i="18"/>
  <c r="M10" i="18"/>
  <c r="M9" i="18"/>
  <c r="M8" i="18"/>
  <c r="G14" i="18"/>
  <c r="G13" i="18"/>
  <c r="G12" i="18"/>
  <c r="G11" i="18"/>
  <c r="G10" i="18"/>
  <c r="G9" i="18"/>
  <c r="G8" i="18"/>
  <c r="G15" i="13"/>
  <c r="C15" i="13"/>
  <c r="K14" i="7"/>
  <c r="I14" i="7"/>
  <c r="G14" i="7"/>
  <c r="I8" i="19"/>
  <c r="Y13" i="2"/>
  <c r="W13" i="2"/>
  <c r="S13" i="2"/>
  <c r="Q13" i="2"/>
  <c r="O13" i="2"/>
  <c r="M13" i="2"/>
  <c r="K13" i="2"/>
  <c r="R26" i="10"/>
  <c r="Q18" i="21"/>
  <c r="I8" i="21"/>
  <c r="Q9" i="19"/>
  <c r="Q10" i="19"/>
  <c r="Q11" i="19"/>
  <c r="Q12" i="19"/>
  <c r="Q13" i="19"/>
  <c r="Q14" i="19"/>
  <c r="Q16" i="19"/>
  <c r="Q17" i="19"/>
  <c r="Q18" i="19"/>
  <c r="Q19" i="19"/>
  <c r="Q20" i="19"/>
  <c r="Q21" i="19"/>
  <c r="Q22" i="19"/>
  <c r="Q23" i="19"/>
  <c r="Q24" i="19"/>
  <c r="Q25" i="19"/>
  <c r="Q26" i="19"/>
  <c r="I9" i="19"/>
  <c r="I10" i="19"/>
  <c r="I11" i="19"/>
  <c r="I12" i="19"/>
  <c r="I13" i="19"/>
  <c r="I14" i="19"/>
  <c r="I16" i="19"/>
  <c r="I17" i="19"/>
  <c r="I18" i="19"/>
  <c r="I19" i="19"/>
  <c r="I20" i="19"/>
  <c r="I21" i="19"/>
  <c r="I22" i="19"/>
  <c r="I23" i="19"/>
  <c r="I26" i="19"/>
  <c r="K15" i="18"/>
  <c r="E15" i="18"/>
  <c r="C15" i="18"/>
  <c r="D11" i="14"/>
  <c r="F11" i="14"/>
  <c r="O22" i="21"/>
  <c r="M22" i="21"/>
  <c r="K22" i="21"/>
  <c r="G22" i="21"/>
  <c r="E22" i="21"/>
  <c r="C22" i="21"/>
  <c r="Q12" i="21"/>
  <c r="N11" i="10" s="1"/>
  <c r="M8" i="22"/>
  <c r="M9" i="22" s="1"/>
  <c r="I9" i="9" s="1"/>
  <c r="I13" i="2"/>
  <c r="G13" i="2"/>
  <c r="E13" i="2"/>
  <c r="Q9" i="22"/>
  <c r="O9" i="22"/>
  <c r="K9" i="22"/>
  <c r="I9" i="22"/>
  <c r="P9" i="10" l="1"/>
  <c r="M15" i="18"/>
  <c r="P11" i="10"/>
  <c r="D26" i="10"/>
  <c r="G15" i="18"/>
  <c r="J11" i="8"/>
  <c r="P25" i="10"/>
  <c r="H25" i="10"/>
  <c r="Q9" i="21"/>
  <c r="N24" i="10" s="1"/>
  <c r="Q10" i="21"/>
  <c r="N17" i="10" s="1"/>
  <c r="Q11" i="21"/>
  <c r="N13" i="10" s="1"/>
  <c r="Q13" i="21"/>
  <c r="Q14" i="21"/>
  <c r="N12" i="10" s="1"/>
  <c r="Q15" i="21"/>
  <c r="O10" i="9" s="1"/>
  <c r="O13" i="9" s="1"/>
  <c r="Q16" i="21"/>
  <c r="N16" i="10" s="1"/>
  <c r="Q17" i="21"/>
  <c r="Q19" i="21"/>
  <c r="I9" i="21"/>
  <c r="I10" i="21"/>
  <c r="I11" i="21"/>
  <c r="I12" i="21"/>
  <c r="I13" i="21"/>
  <c r="I14" i="21"/>
  <c r="P15" i="10"/>
  <c r="P18" i="10"/>
  <c r="P19" i="10"/>
  <c r="P20" i="10"/>
  <c r="Q8" i="19"/>
  <c r="H15" i="10"/>
  <c r="P24" i="10" l="1"/>
  <c r="H12" i="10"/>
  <c r="H10" i="10"/>
  <c r="T10" i="9"/>
  <c r="T13" i="9" s="1"/>
  <c r="P17" i="10"/>
  <c r="H13" i="10"/>
  <c r="H16" i="10"/>
  <c r="K10" i="9"/>
  <c r="H11" i="10"/>
  <c r="T9" i="9"/>
  <c r="P13" i="10"/>
  <c r="P16" i="10"/>
  <c r="P14" i="10"/>
  <c r="P12" i="10"/>
  <c r="H17" i="10"/>
  <c r="Q21" i="21"/>
  <c r="T11" i="9"/>
  <c r="K11" i="9"/>
  <c r="H19" i="10"/>
  <c r="H20" i="10"/>
  <c r="H21" i="10"/>
  <c r="L26" i="10" l="1"/>
  <c r="T12" i="9"/>
  <c r="I22" i="21"/>
  <c r="K12" i="9"/>
  <c r="F26" i="10"/>
  <c r="P21" i="10"/>
  <c r="F10" i="8"/>
  <c r="Q8" i="21"/>
  <c r="P10" i="10" s="1"/>
  <c r="H14" i="10" l="1"/>
  <c r="Q22" i="21"/>
  <c r="N26" i="10"/>
  <c r="H23" i="10"/>
  <c r="H22" i="10"/>
  <c r="F9" i="8"/>
  <c r="P22" i="10" l="1"/>
  <c r="H18" i="10"/>
  <c r="H24" i="10"/>
  <c r="P23" i="10"/>
  <c r="H26" i="10" l="1"/>
  <c r="P26" i="10"/>
  <c r="H13" i="9"/>
  <c r="Q13" i="9"/>
  <c r="F7" i="8" l="1"/>
  <c r="F8" i="8" l="1"/>
  <c r="F11" i="8" s="1"/>
  <c r="H11" i="8" l="1"/>
</calcChain>
</file>

<file path=xl/sharedStrings.xml><?xml version="1.0" encoding="utf-8"?>
<sst xmlns="http://schemas.openxmlformats.org/spreadsheetml/2006/main" count="329" uniqueCount="113">
  <si>
    <t>صندوق اختصاصی بازارگردانی سپنتا</t>
  </si>
  <si>
    <t>صورت وضعیت پرتفوی</t>
  </si>
  <si>
    <t>تغییرات طی دوره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</si>
  <si>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</si>
  <si>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</si>
  <si>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</si>
  <si>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</si>
  <si>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</si>
  <si>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</si>
  <si>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</si>
  <si>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</si>
  <si>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</si>
  <si>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بیمه زندگی خاورمیانه</t>
  </si>
  <si>
    <t>بیمه حافظ</t>
  </si>
  <si>
    <t>جمع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</si>
  <si>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</si>
  <si>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</si>
  <si>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</si>
  <si>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</si>
  <si>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</si>
  <si>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سپرده های بانکی</t>
  </si>
  <si>
    <t>مبلغ</t>
  </si>
  <si>
    <t>افزایش</t>
  </si>
  <si>
    <t>کاهش</t>
  </si>
  <si>
    <t>سپرده کوتاه مدت بانک ملی بورس اوراق بهادار</t>
  </si>
  <si>
    <t>صورت وضعیت درآمدها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</si>
  <si>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</si>
  <si>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</si>
  <si>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</si>
  <si>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</si>
  <si>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</si>
  <si>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درآمد حاصل از سرمایه گذاری در واحدهای صندوق های سرمایه گذاری</t>
  </si>
  <si>
    <t>2-2</t>
  </si>
  <si>
    <t>درآمد حاصل از سرمایه گذاری در سپرده بانکی و گواهی سپرده</t>
  </si>
  <si>
    <t>سایر درآمدها</t>
  </si>
  <si>
    <t>سهام</t>
  </si>
  <si>
    <t>درآمد سود سهام</t>
  </si>
  <si>
    <t>درآمد تغییر ارزش</t>
  </si>
  <si>
    <t>درآمد فروش</t>
  </si>
  <si>
    <t>نام سپرده بانکی</t>
  </si>
  <si>
    <t>سود سپرده بانکی و گواهی سپرده</t>
  </si>
  <si>
    <t>درصد سود به میانگین سپرده</t>
  </si>
  <si>
    <t>معین برای سایر درآمدهای تنزیل سود بانک</t>
  </si>
  <si>
    <t>تعدیل کارمزد کارگزار</t>
  </si>
  <si>
    <t>هزینه تنزیل</t>
  </si>
  <si>
    <t>درآمد سود</t>
  </si>
  <si>
    <t>خالص درآمد</t>
  </si>
  <si>
    <t>خالص بهای فروش</t>
  </si>
  <si>
    <t>ارزش دفتری</t>
  </si>
  <si>
    <t>سود و زیان ناشی از فروش</t>
  </si>
  <si>
    <t>سود و زیان ناشی از تغییر قیمت</t>
  </si>
  <si>
    <t>1- سرمایه گذاری ها</t>
  </si>
  <si>
    <t>1-2-سرمایه‌گذاری در واحدهای صندوق های سرمایه گذاری</t>
  </si>
  <si>
    <t>1-3-سرمایه گذاری در سپرده بانکی</t>
  </si>
  <si>
    <t xml:space="preserve">سپرده بانکی نزد بانک گردشگری  </t>
  </si>
  <si>
    <t>سپرده بانکی نزد بانک خاورمیانه</t>
  </si>
  <si>
    <t>سپرده بانکی نزد بانک شهر</t>
  </si>
  <si>
    <t>مشخصات حساب بانکی</t>
  </si>
  <si>
    <t>2-درآمد حاصل از سرمایه گذاری ها</t>
  </si>
  <si>
    <t>یادداشت 3-3</t>
  </si>
  <si>
    <t>یادداشت 2-3</t>
  </si>
  <si>
    <t>2-2-درآمد حاصل از سرمایه­گذاری در واحدهای صندوق سرمایه گذاری</t>
  </si>
  <si>
    <t>......</t>
  </si>
  <si>
    <t>2-3-درآمد حاصل از سرمایه­گذاری در سپرده بانکی و گواهی سپرده</t>
  </si>
  <si>
    <t>2-4-درآمد حاصل از سرمایه­گذاری در واحدهای صندوق سرمایه گذاری</t>
  </si>
  <si>
    <t>3-1-سود اوراق بهادار با درآمد ثابت و سپرده بانکی</t>
  </si>
  <si>
    <t>3-2-سود(زیان) حاصل از فروش اوراق بهادار</t>
  </si>
  <si>
    <t>3-3-درآمد ناشی از تغییر قیمت اوراق بهادار</t>
  </si>
  <si>
    <t>یادداشت3-3</t>
  </si>
  <si>
    <t>یادداشت 4-3</t>
  </si>
  <si>
    <t>2-1</t>
  </si>
  <si>
    <t>2-3</t>
  </si>
  <si>
    <t>2-4</t>
  </si>
  <si>
    <t>1-1-سرمایه گذاری در سهام و حق تقدم سهام</t>
  </si>
  <si>
    <t>صندوق درآمد ثابت سام</t>
  </si>
  <si>
    <t>صندوق درآمد ثابت اکسیژن</t>
  </si>
  <si>
    <t>صندوق سهامی اکسیژن</t>
  </si>
  <si>
    <t>صندوق درآمد ثابت ماه آفرید سپینود</t>
  </si>
  <si>
    <t>صندوق درآمد ثابت خاتم ایساتیس پویا</t>
  </si>
  <si>
    <t>صندوق درآمد ثابت کیمیا</t>
  </si>
  <si>
    <t>صندوق  سهامی بخشی صنایع سورنا2</t>
  </si>
  <si>
    <t>صندوق سهامی بخشی صنایع سورنا</t>
  </si>
  <si>
    <t xml:space="preserve"> </t>
  </si>
  <si>
    <t>صندوق درآمد ثابت ثبات ویستا</t>
  </si>
  <si>
    <t>صندوق درآمد ثابت رشد پایدار آبان</t>
  </si>
  <si>
    <t>صندوق سهامی بخشی صنایع سورنا2</t>
  </si>
  <si>
    <t>صندوق درآمد ثابت ویستا</t>
  </si>
  <si>
    <t>ح . بیمه حافظ</t>
  </si>
  <si>
    <t>صندوق درآمد ثابت بازده مانا</t>
  </si>
  <si>
    <t xml:space="preserve">سپرده بانکی نزد بانک پاسارگاد  </t>
  </si>
  <si>
    <t xml:space="preserve">صندوق درآمد ثابت آریا </t>
  </si>
  <si>
    <t>2-1-درآمد حاصل از سرمایه گذاری در سهام و حق تقدم سهام</t>
  </si>
  <si>
    <t>س. توسعه و عمران استان کرمان</t>
  </si>
  <si>
    <t>صندوق سهامی سهم نگر جام جم</t>
  </si>
  <si>
    <t>صندوق درآمد ثابت کارا</t>
  </si>
  <si>
    <t>صندوق درآمد ثابت کارآمد</t>
  </si>
  <si>
    <t>صندوق درآمد ثابت اطمینان هیوا</t>
  </si>
  <si>
    <t xml:space="preserve">3-4-درآمد سود سهام </t>
  </si>
  <si>
    <t>نام سهام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</si>
  <si>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</si>
  <si>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</si>
  <si>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</si>
  <si>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</si>
  <si>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</si>
  <si>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</si>
  <si>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1404/11/27</t>
  </si>
  <si>
    <t>صندوق درآمد ثابت سپر سرمایه بیدار</t>
  </si>
  <si>
    <t>1405/01/31</t>
  </si>
  <si>
    <t>برای ماه منتهی به 1405/02/31</t>
  </si>
  <si>
    <t>1405/02/31</t>
  </si>
  <si>
    <t>طی اردیبهشت ماه</t>
  </si>
  <si>
    <t>از ابتدای سال مالی تا پایان اردیبهشت ماه</t>
  </si>
  <si>
    <t xml:space="preserve">از ابتدای سال مالی تا پایان اردیبهشت ماه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</si>
</sst>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00000000000"/>
    <numFmt numFmtId="165" formatCode="_(* #,##0.0000_);_(* \(#,##0.0000\);_(* &quot;-&quot;??_);_(@_)"/>
    <numFmt numFmtId="166" formatCode="_(* #,##0_);_(* \(#,##0\);_(* &quot;-&quot;??_);_(@_)"/>
    <numFmt numFmtId="167" formatCode="0.00_);[Red]\(0.00\)"/>
  </numFmts>
  <fonts count="16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8E8E93"/>
      <name val="IRANSans"/>
    </font>
    <font>
      <sz val="10"/>
      <color rgb="FF000000"/>
      <name val="Arial"/>
      <family val="2"/>
    </font>
    <font>
      <sz val="12"/>
      <color theme="1"/>
      <name val="B Nazanin"/>
      <charset val="178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FFFFFF"/>
      <name val="IRANSans"/>
    </font>
    <font>
      <sz val="10"/>
      <color rgb="FFFF0000"/>
      <name val="Arial"/>
      <family val="2"/>
    </font>
    <font>
      <sz val="11"/>
      <color rgb="FF262626"/>
      <name val="IRANSans"/>
    </font>
    <font>
      <sz val="10"/>
      <name val="Arial"/>
      <family val="2"/>
    </font>
    <font>
      <sz val="11"/>
      <color theme="1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135"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 applyAlignment="1">
      <alignment horizontal="center" vertical="center"/>
    </xf>
    <xf numFmtId="4" fontId="0" fillId="0" borderId="0" xfId="0" applyNumberFormat="1" applyAlignment="1">
      <alignment horizontal="left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4" fillId="0" borderId="4" xfId="0" applyFont="1" applyBorder="1" applyAlignment="1">
      <alignment horizontal="center" vertical="center"/>
    </xf>
    <xf numFmtId="2" fontId="0" fillId="0" borderId="0" xfId="0" applyNumberFormat="1" applyAlignment="1">
      <alignment horizontal="left"/>
    </xf>
    <xf numFmtId="3" fontId="0" fillId="0" borderId="0" xfId="0" applyNumberFormat="1" applyAlignment="1">
      <alignment horizontal="left"/>
    </xf>
    <xf numFmtId="38" fontId="0" fillId="0" borderId="0" xfId="0" applyNumberFormat="1" applyAlignment="1">
      <alignment horizontal="left"/>
    </xf>
    <xf numFmtId="38" fontId="5" fillId="0" borderId="2" xfId="0" applyNumberFormat="1" applyFont="1" applyBorder="1" applyAlignment="1">
      <alignment horizontal="center" vertical="center"/>
    </xf>
    <xf numFmtId="38" fontId="5" fillId="0" borderId="0" xfId="0" applyNumberFormat="1" applyFont="1" applyAlignment="1">
      <alignment horizontal="center" vertical="center"/>
    </xf>
    <xf numFmtId="38" fontId="5" fillId="0" borderId="5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left"/>
    </xf>
    <xf numFmtId="40" fontId="0" fillId="0" borderId="0" xfId="0" applyNumberFormat="1" applyAlignment="1">
      <alignment horizontal="left"/>
    </xf>
    <xf numFmtId="16" fontId="5" fillId="0" borderId="2" xfId="0" applyNumberFormat="1" applyFont="1" applyBorder="1" applyAlignment="1">
      <alignment horizontal="center" vertical="center"/>
    </xf>
    <xf numFmtId="0" fontId="0" fillId="2" borderId="0" xfId="0" applyFill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3" fontId="0" fillId="0" borderId="0" xfId="1" applyFont="1" applyAlignment="1">
      <alignment horizontal="left"/>
    </xf>
    <xf numFmtId="164" fontId="0" fillId="0" borderId="0" xfId="0" applyNumberFormat="1" applyAlignment="1">
      <alignment horizontal="left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right" vertical="center" readingOrder="2"/>
    </xf>
    <xf numFmtId="0" fontId="1" fillId="0" borderId="0" xfId="0" applyFont="1" applyAlignment="1">
      <alignment vertical="center"/>
    </xf>
    <xf numFmtId="165" fontId="0" fillId="0" borderId="0" xfId="1" applyNumberFormat="1" applyFont="1" applyAlignment="1">
      <alignment horizontal="left"/>
    </xf>
    <xf numFmtId="3" fontId="7" fillId="0" borderId="0" xfId="0" applyNumberFormat="1" applyFont="1" applyAlignment="1">
      <alignment horizontal="left" vertical="center" wrapText="1"/>
    </xf>
    <xf numFmtId="40" fontId="5" fillId="0" borderId="0" xfId="0" applyNumberFormat="1" applyFont="1" applyAlignment="1">
      <alignment horizontal="center" vertical="center"/>
    </xf>
    <xf numFmtId="40" fontId="5" fillId="0" borderId="7" xfId="0" applyNumberFormat="1" applyFont="1" applyBorder="1" applyAlignment="1">
      <alignment horizontal="center" vertical="center"/>
    </xf>
    <xf numFmtId="40" fontId="5" fillId="0" borderId="2" xfId="0" applyNumberFormat="1" applyFont="1" applyBorder="1" applyAlignment="1">
      <alignment horizontal="center" vertical="center"/>
    </xf>
    <xf numFmtId="2" fontId="5" fillId="0" borderId="0" xfId="2" applyNumberFormat="1" applyFont="1" applyFill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3" fontId="11" fillId="0" borderId="0" xfId="0" applyNumberFormat="1" applyFont="1" applyAlignment="1">
      <alignment horizontal="left"/>
    </xf>
    <xf numFmtId="4" fontId="7" fillId="0" borderId="0" xfId="0" applyNumberFormat="1" applyFont="1" applyAlignment="1">
      <alignment horizontal="left" vertical="center" wrapText="1"/>
    </xf>
    <xf numFmtId="166" fontId="0" fillId="0" borderId="0" xfId="1" applyNumberFormat="1" applyFont="1" applyAlignment="1">
      <alignment horizontal="left"/>
    </xf>
    <xf numFmtId="166" fontId="12" fillId="0" borderId="0" xfId="1" applyNumberFormat="1" applyFont="1" applyAlignment="1">
      <alignment horizontal="left"/>
    </xf>
    <xf numFmtId="166" fontId="0" fillId="0" borderId="0" xfId="0" applyNumberFormat="1" applyAlignment="1">
      <alignment horizontal="left"/>
    </xf>
    <xf numFmtId="3" fontId="13" fillId="0" borderId="0" xfId="0" applyNumberFormat="1" applyFont="1" applyAlignment="1">
      <alignment horizontal="left"/>
    </xf>
    <xf numFmtId="3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10" fontId="0" fillId="0" borderId="0" xfId="0" applyNumberFormat="1" applyAlignment="1">
      <alignment horizontal="left"/>
    </xf>
    <xf numFmtId="2" fontId="5" fillId="0" borderId="8" xfId="2" applyNumberFormat="1" applyFont="1" applyFill="1" applyBorder="1" applyAlignment="1">
      <alignment horizontal="center" vertical="center"/>
    </xf>
    <xf numFmtId="3" fontId="14" fillId="0" borderId="0" xfId="0" applyNumberFormat="1" applyFont="1" applyAlignment="1">
      <alignment horizontal="left"/>
    </xf>
    <xf numFmtId="0" fontId="7" fillId="0" borderId="0" xfId="3" applyAlignment="1">
      <alignment horizontal="left"/>
    </xf>
    <xf numFmtId="0" fontId="4" fillId="0" borderId="3" xfId="3" applyFont="1" applyBorder="1" applyAlignment="1">
      <alignment horizontal="center" vertical="center" wrapText="1"/>
    </xf>
    <xf numFmtId="0" fontId="4" fillId="0" borderId="0" xfId="3" applyFont="1" applyAlignment="1">
      <alignment horizontal="center" vertical="center"/>
    </xf>
    <xf numFmtId="0" fontId="7" fillId="0" borderId="0" xfId="3" applyAlignment="1">
      <alignment horizontal="center" vertical="center"/>
    </xf>
    <xf numFmtId="0" fontId="7" fillId="0" borderId="2" xfId="3" applyBorder="1" applyAlignment="1">
      <alignment horizontal="center" vertical="center"/>
    </xf>
    <xf numFmtId="0" fontId="5" fillId="0" borderId="2" xfId="3" applyFont="1" applyBorder="1" applyAlignment="1">
      <alignment horizontal="center" vertical="center"/>
    </xf>
    <xf numFmtId="3" fontId="5" fillId="0" borderId="2" xfId="3" applyNumberFormat="1" applyFont="1" applyBorder="1" applyAlignment="1">
      <alignment horizontal="center" vertical="center"/>
    </xf>
    <xf numFmtId="3" fontId="5" fillId="0" borderId="0" xfId="3" applyNumberFormat="1" applyFont="1" applyAlignment="1">
      <alignment horizontal="center" vertical="center"/>
    </xf>
    <xf numFmtId="3" fontId="5" fillId="0" borderId="5" xfId="3" applyNumberFormat="1" applyFont="1" applyBorder="1" applyAlignment="1">
      <alignment horizontal="center" vertical="center"/>
    </xf>
    <xf numFmtId="3" fontId="7" fillId="0" borderId="0" xfId="3" applyNumberFormat="1" applyAlignment="1">
      <alignment horizontal="left"/>
    </xf>
    <xf numFmtId="38" fontId="5" fillId="0" borderId="2" xfId="3" applyNumberFormat="1" applyFont="1" applyBorder="1" applyAlignment="1">
      <alignment horizontal="center" vertical="center"/>
    </xf>
    <xf numFmtId="38" fontId="5" fillId="0" borderId="5" xfId="3" applyNumberFormat="1" applyFont="1" applyBorder="1" applyAlignment="1">
      <alignment horizontal="center" vertical="center"/>
    </xf>
    <xf numFmtId="3" fontId="8" fillId="0" borderId="8" xfId="0" applyNumberFormat="1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/>
    </xf>
    <xf numFmtId="3" fontId="0" fillId="3" borderId="0" xfId="0" applyNumberFormat="1" applyFill="1" applyAlignment="1">
      <alignment horizontal="left"/>
    </xf>
    <xf numFmtId="166" fontId="5" fillId="0" borderId="0" xfId="1" applyNumberFormat="1" applyFont="1" applyFill="1" applyAlignment="1">
      <alignment horizontal="center" vertical="center"/>
    </xf>
    <xf numFmtId="166" fontId="0" fillId="0" borderId="0" xfId="1" applyNumberFormat="1" applyFont="1" applyFill="1" applyAlignment="1">
      <alignment horizontal="left"/>
    </xf>
    <xf numFmtId="38" fontId="5" fillId="0" borderId="6" xfId="0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38" fontId="5" fillId="0" borderId="9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166" fontId="15" fillId="0" borderId="0" xfId="1" applyNumberFormat="1" applyFont="1" applyAlignment="1">
      <alignment horizontal="center" vertical="center"/>
    </xf>
    <xf numFmtId="37" fontId="15" fillId="0" borderId="0" xfId="1" applyNumberFormat="1" applyFont="1" applyAlignment="1">
      <alignment horizontal="center" vertical="center"/>
    </xf>
    <xf numFmtId="3" fontId="5" fillId="0" borderId="4" xfId="3" applyNumberFormat="1" applyFont="1" applyBorder="1" applyAlignment="1">
      <alignment horizontal="center" vertical="center"/>
    </xf>
    <xf numFmtId="38" fontId="5" fillId="0" borderId="4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0" fontId="4" fillId="0" borderId="10" xfId="0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40" fontId="5" fillId="0" borderId="4" xfId="0" applyNumberFormat="1" applyFont="1" applyBorder="1" applyAlignment="1">
      <alignment horizontal="center" vertical="center"/>
    </xf>
    <xf numFmtId="43" fontId="0" fillId="0" borderId="0" xfId="0" applyNumberFormat="1" applyAlignment="1">
      <alignment horizontal="left"/>
    </xf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readingOrder="2"/>
    </xf>
    <xf numFmtId="0" fontId="5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0" fontId="3" fillId="0" borderId="0" xfId="3" applyFont="1" applyAlignment="1">
      <alignment horizontal="right" vertical="center" readingOrder="2"/>
    </xf>
    <xf numFmtId="0" fontId="4" fillId="0" borderId="4" xfId="3" applyFont="1" applyBorder="1" applyAlignment="1">
      <alignment horizontal="center" vertical="center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67" fontId="5" fillId="0" borderId="0" xfId="0" applyNumberFormat="1" applyFont="1" applyFill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38" fontId="5" fillId="0" borderId="2" xfId="0" applyNumberFormat="1" applyFont="1" applyFill="1" applyBorder="1" applyAlignment="1">
      <alignment horizontal="center" vertical="center"/>
    </xf>
    <xf numFmtId="40" fontId="5" fillId="0" borderId="0" xfId="0" applyNumberFormat="1" applyFont="1" applyFill="1" applyAlignment="1">
      <alignment horizontal="center" vertical="center"/>
    </xf>
    <xf numFmtId="3" fontId="5" fillId="0" borderId="0" xfId="0" applyNumberFormat="1" applyFont="1" applyFill="1" applyAlignment="1">
      <alignment horizontal="center" vertical="center"/>
    </xf>
    <xf numFmtId="38" fontId="5" fillId="0" borderId="0" xfId="0" applyNumberFormat="1" applyFont="1" applyFill="1" applyAlignment="1">
      <alignment horizontal="center" vertical="center"/>
    </xf>
    <xf numFmtId="167" fontId="5" fillId="0" borderId="7" xfId="0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center"/>
    </xf>
    <xf numFmtId="38" fontId="5" fillId="0" borderId="5" xfId="0" applyNumberFormat="1" applyFont="1" applyFill="1" applyBorder="1" applyAlignment="1">
      <alignment horizontal="center" vertical="center"/>
    </xf>
    <xf numFmtId="40" fontId="5" fillId="0" borderId="7" xfId="0" applyNumberFormat="1" applyFont="1" applyFill="1" applyBorder="1" applyAlignment="1">
      <alignment horizontal="center" vertical="center"/>
    </xf>
    <xf numFmtId="3" fontId="0" fillId="0" borderId="0" xfId="0" applyNumberFormat="1" applyFill="1" applyAlignment="1">
      <alignment horizontal="left"/>
    </xf>
    <xf numFmtId="38" fontId="0" fillId="0" borderId="0" xfId="0" applyNumberFormat="1" applyFill="1" applyAlignment="1">
      <alignment horizontal="left"/>
    </xf>
    <xf numFmtId="166" fontId="0" fillId="0" borderId="0" xfId="0" applyNumberFormat="1" applyFill="1" applyAlignment="1">
      <alignment horizontal="left"/>
    </xf>
  </cellXfs>
  <cellStyles count="5">
    <cellStyle name="Comma" xfId="1" builtinId="3"/>
    <cellStyle name="Normal" xfId="0" builtinId="0"/>
    <cellStyle name="Normal 2" xfId="3" xr:uid="{53C477B8-B5D7-4757-92FC-2A88247C2672}"/>
    <cellStyle name="Percent" xfId="2" builtinId="5"/>
    <cellStyle name="Percent 2" xfId="4" xr:uid="{572B8F5D-E4BD-4A73-A484-BE385826B204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79998168889431442"/>
    <pageSetUpPr fitToPage="1"/>
  </sheetPr>
  <dimension ref="A5:C10"/>
  <sheetViews>
    <sheetView rightToLeft="1" tabSelected="1" view="pageBreakPreview" zoomScale="80" zoomScaleNormal="80" zoomScaleSheetLayoutView="80" workbookViewId="0">
      <selection activeCell="B34" sqref="B34"/>
    </sheetView>
  </sheetViews>
  <sheetFormatPr defaultRowHeight="12.75"/>
  <cols>
    <col min="1" max="1" width="23.85546875" customWidth="1"/>
    <col min="2" max="2" width="36.42578125" customWidth="1"/>
    <col min="3" max="3" width="31" customWidth="1"/>
  </cols>
  <sheetData>
    <row r="5" spans="1:3" ht="29.1" customHeight="1">
      <c r="A5" s="95" t="s">
        <v>0</v>
      </c>
      <c r="B5" s="95"/>
      <c r="C5" s="95"/>
    </row>
    <row r="6" spans="1:3" ht="21.75" customHeight="1">
      <c r="A6" s="95" t="s">
        <v>1</v>
      </c>
      <c r="B6" s="95"/>
      <c r="C6" s="95"/>
    </row>
    <row r="7" spans="1:3" ht="21.75" customHeight="1">
      <c r="A7" s="95" t="s">
        <v>108</v>
      </c>
      <c r="B7" s="95"/>
      <c r="C7" s="95"/>
    </row>
    <row r="8" spans="1:3" ht="12.75" customHeight="1"/>
    <row r="9" spans="1:3">
      <c r="B9" s="5"/>
    </row>
    <row r="10" spans="1:3">
      <c r="B10" s="5"/>
    </row>
  </sheetData>
  <mergeCells count="3">
    <mergeCell ref="A5:C5"/>
    <mergeCell ref="A6:C6"/>
    <mergeCell ref="A7:C7"/>
  </mergeCells>
  <pageMargins left="0.39" right="0.39" top="0.39" bottom="0.39" header="0" footer="0"/>
  <pageSetup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6" tint="0.79998168889431442"/>
    <pageSetUpPr fitToPage="1"/>
  </sheetPr>
  <dimension ref="A1:S25"/>
  <sheetViews>
    <sheetView rightToLeft="1" view="pageBreakPreview" zoomScaleNormal="100" zoomScaleSheetLayoutView="100" workbookViewId="0">
      <selection activeCell="S13" sqref="S13"/>
    </sheetView>
  </sheetViews>
  <sheetFormatPr defaultRowHeight="12.75"/>
  <cols>
    <col min="1" max="1" width="34.140625" bestFit="1" customWidth="1"/>
    <col min="2" max="2" width="1.42578125" customWidth="1"/>
    <col min="3" max="3" width="14.28515625" customWidth="1"/>
    <col min="4" max="4" width="1.28515625" customWidth="1"/>
    <col min="5" max="5" width="11.140625" bestFit="1" customWidth="1"/>
    <col min="6" max="6" width="1.140625" customWidth="1"/>
    <col min="7" max="7" width="13.85546875" bestFit="1" customWidth="1"/>
    <col min="8" max="8" width="1.28515625" customWidth="1"/>
    <col min="9" max="9" width="14.28515625" customWidth="1"/>
    <col min="10" max="10" width="1.28515625" customWidth="1"/>
    <col min="11" max="11" width="12.7109375" bestFit="1" customWidth="1"/>
    <col min="12" max="12" width="1.28515625" customWidth="1"/>
    <col min="13" max="13" width="15.5703125" customWidth="1"/>
    <col min="14" max="14" width="0.28515625" customWidth="1"/>
    <col min="15" max="15" width="12.7109375" bestFit="1" customWidth="1"/>
    <col min="23" max="23" width="11.5703125" customWidth="1"/>
  </cols>
  <sheetData>
    <row r="1" spans="1:19" ht="29.1" customHeight="1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9" ht="21.75" customHeight="1">
      <c r="A2" s="95" t="s">
        <v>25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</row>
    <row r="3" spans="1:19" ht="21.75" customHeight="1">
      <c r="A3" s="95" t="s">
        <v>108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</row>
    <row r="4" spans="1:19" ht="14.45" customHeight="1"/>
    <row r="5" spans="1:19" ht="25.15" customHeight="1">
      <c r="A5" s="106" t="s">
        <v>65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</row>
    <row r="6" spans="1:19" ht="25.15" customHeight="1">
      <c r="A6" s="101" t="s">
        <v>26</v>
      </c>
      <c r="B6" s="35"/>
      <c r="C6" s="101" t="s">
        <v>110</v>
      </c>
      <c r="D6" s="101"/>
      <c r="E6" s="101"/>
      <c r="F6" s="101"/>
      <c r="G6" s="101"/>
      <c r="H6" s="11"/>
      <c r="I6" s="101" t="s">
        <v>111</v>
      </c>
      <c r="J6" s="101"/>
      <c r="K6" s="101"/>
      <c r="L6" s="101"/>
      <c r="M6" s="101"/>
    </row>
    <row r="7" spans="1:19" ht="24.75" customHeight="1">
      <c r="A7" s="101"/>
      <c r="B7" s="9"/>
      <c r="C7" s="4" t="s">
        <v>45</v>
      </c>
      <c r="D7" s="12"/>
      <c r="E7" s="4" t="s">
        <v>44</v>
      </c>
      <c r="F7" s="12"/>
      <c r="G7" s="4" t="s">
        <v>46</v>
      </c>
      <c r="H7" s="11"/>
      <c r="I7" s="4" t="s">
        <v>45</v>
      </c>
      <c r="J7" s="12"/>
      <c r="K7" s="4" t="s">
        <v>44</v>
      </c>
      <c r="L7" s="12"/>
      <c r="M7" s="4" t="s">
        <v>46</v>
      </c>
    </row>
    <row r="8" spans="1:19" ht="24.75" customHeight="1">
      <c r="A8" s="13" t="s">
        <v>54</v>
      </c>
      <c r="B8" s="14"/>
      <c r="C8" s="50">
        <v>66404</v>
      </c>
      <c r="D8" s="11"/>
      <c r="E8" s="50">
        <v>0</v>
      </c>
      <c r="F8" s="11"/>
      <c r="G8" s="50">
        <f t="shared" ref="G8:G14" si="0">C8+E8</f>
        <v>66404</v>
      </c>
      <c r="H8" s="11"/>
      <c r="I8" s="50">
        <v>46505501</v>
      </c>
      <c r="J8" s="11"/>
      <c r="K8" s="50">
        <v>0</v>
      </c>
      <c r="L8" s="11"/>
      <c r="M8" s="50">
        <f t="shared" ref="M8:M14" si="1">I8+K8</f>
        <v>46505501</v>
      </c>
      <c r="P8" s="21"/>
      <c r="S8" s="21"/>
    </row>
    <row r="9" spans="1:19" ht="24.75" customHeight="1">
      <c r="A9" s="14" t="s">
        <v>89</v>
      </c>
      <c r="B9" s="14"/>
      <c r="C9" s="15">
        <v>5853</v>
      </c>
      <c r="D9" s="11"/>
      <c r="E9" s="15">
        <v>0</v>
      </c>
      <c r="F9" s="11"/>
      <c r="G9" s="15">
        <f t="shared" si="0"/>
        <v>5853</v>
      </c>
      <c r="H9" s="11"/>
      <c r="I9" s="15">
        <v>81243</v>
      </c>
      <c r="J9" s="11"/>
      <c r="K9" s="15">
        <v>0</v>
      </c>
      <c r="L9" s="11"/>
      <c r="M9" s="15">
        <f t="shared" si="1"/>
        <v>81243</v>
      </c>
      <c r="P9" s="21"/>
      <c r="S9" s="21"/>
    </row>
    <row r="10" spans="1:19" ht="24.75" customHeight="1">
      <c r="A10" s="14" t="s">
        <v>55</v>
      </c>
      <c r="B10" s="14"/>
      <c r="C10" s="15">
        <v>583061</v>
      </c>
      <c r="D10" s="11"/>
      <c r="E10" s="15">
        <v>0</v>
      </c>
      <c r="F10" s="11"/>
      <c r="G10" s="15">
        <f t="shared" si="0"/>
        <v>583061</v>
      </c>
      <c r="H10" s="11"/>
      <c r="I10" s="15">
        <v>2163049</v>
      </c>
      <c r="J10" s="11"/>
      <c r="K10" s="15">
        <v>0</v>
      </c>
      <c r="L10" s="11"/>
      <c r="M10" s="15">
        <f t="shared" si="1"/>
        <v>2163049</v>
      </c>
      <c r="P10" s="21"/>
      <c r="S10" s="21"/>
    </row>
    <row r="11" spans="1:19" ht="24.75" customHeight="1">
      <c r="A11" s="14" t="s">
        <v>56</v>
      </c>
      <c r="B11" s="14"/>
      <c r="C11" s="15">
        <v>31713</v>
      </c>
      <c r="D11" s="11"/>
      <c r="E11" s="15">
        <v>0</v>
      </c>
      <c r="F11" s="11"/>
      <c r="G11" s="15">
        <f t="shared" si="0"/>
        <v>31713</v>
      </c>
      <c r="H11" s="11"/>
      <c r="I11" s="15">
        <v>273482</v>
      </c>
      <c r="J11" s="11"/>
      <c r="K11" s="15">
        <v>0</v>
      </c>
      <c r="L11" s="11"/>
      <c r="M11" s="15">
        <f t="shared" si="1"/>
        <v>273482</v>
      </c>
      <c r="P11" s="21"/>
      <c r="S11" s="21"/>
    </row>
    <row r="12" spans="1:19" ht="24.75" customHeight="1">
      <c r="A12" s="14" t="s">
        <v>54</v>
      </c>
      <c r="B12" s="14"/>
      <c r="C12" s="15">
        <v>0</v>
      </c>
      <c r="D12" s="11"/>
      <c r="E12" s="15">
        <v>0</v>
      </c>
      <c r="F12" s="11"/>
      <c r="G12" s="15">
        <f t="shared" si="0"/>
        <v>0</v>
      </c>
      <c r="H12" s="11"/>
      <c r="I12" s="15">
        <v>1401119118</v>
      </c>
      <c r="J12" s="11"/>
      <c r="K12" s="15">
        <v>0</v>
      </c>
      <c r="L12" s="11"/>
      <c r="M12" s="15">
        <f t="shared" si="1"/>
        <v>1401119118</v>
      </c>
      <c r="P12" s="21"/>
      <c r="S12" s="21"/>
    </row>
    <row r="13" spans="1:19" ht="24.75" customHeight="1">
      <c r="A13" s="14" t="s">
        <v>89</v>
      </c>
      <c r="B13" s="14"/>
      <c r="C13" s="15">
        <v>1087123252</v>
      </c>
      <c r="D13" s="11"/>
      <c r="E13" s="24">
        <v>0</v>
      </c>
      <c r="F13" s="11"/>
      <c r="G13" s="15">
        <f t="shared" si="0"/>
        <v>1087123252</v>
      </c>
      <c r="H13" s="11"/>
      <c r="I13" s="15">
        <v>5803835426</v>
      </c>
      <c r="J13" s="11"/>
      <c r="K13" s="24">
        <v>-7279868</v>
      </c>
      <c r="L13" s="11"/>
      <c r="M13" s="15">
        <f t="shared" si="1"/>
        <v>5796555558</v>
      </c>
      <c r="P13" s="21"/>
      <c r="S13" s="21"/>
    </row>
    <row r="14" spans="1:19" ht="24.75" customHeight="1">
      <c r="A14" s="14" t="s">
        <v>24</v>
      </c>
      <c r="B14" s="14"/>
      <c r="C14" s="15">
        <v>30538</v>
      </c>
      <c r="D14" s="11"/>
      <c r="E14" s="15">
        <v>0</v>
      </c>
      <c r="F14" s="11"/>
      <c r="G14" s="15">
        <f t="shared" si="0"/>
        <v>30538</v>
      </c>
      <c r="H14" s="11"/>
      <c r="I14" s="15">
        <v>240536</v>
      </c>
      <c r="J14" s="11"/>
      <c r="K14" s="15">
        <v>0</v>
      </c>
      <c r="L14" s="11"/>
      <c r="M14" s="15">
        <f t="shared" si="1"/>
        <v>240536</v>
      </c>
      <c r="P14" s="21"/>
      <c r="S14" s="21"/>
    </row>
    <row r="15" spans="1:19" ht="24.75" customHeight="1" thickBot="1">
      <c r="A15" s="9" t="s">
        <v>14</v>
      </c>
      <c r="B15" s="9"/>
      <c r="C15" s="17">
        <f>SUM(C8:C14)</f>
        <v>1087840821</v>
      </c>
      <c r="D15" s="11"/>
      <c r="E15" s="25">
        <f>SUM(E8:E14)</f>
        <v>0</v>
      </c>
      <c r="F15" s="11"/>
      <c r="G15" s="17">
        <f>SUM(G8:G14)</f>
        <v>1087840821</v>
      </c>
      <c r="H15" s="11"/>
      <c r="I15" s="17">
        <f>SUM(I8:I14)</f>
        <v>7254218355</v>
      </c>
      <c r="J15" s="11"/>
      <c r="K15" s="25">
        <f>SUM(K8:K14)</f>
        <v>-7279868</v>
      </c>
      <c r="L15" s="11"/>
      <c r="M15" s="25">
        <f>SUM(M8:N14)</f>
        <v>7246938487</v>
      </c>
      <c r="R15" s="21"/>
    </row>
    <row r="16" spans="1:19" ht="13.5" thickTop="1">
      <c r="R16" s="21"/>
    </row>
    <row r="17" spans="5:18">
      <c r="E17" s="21"/>
      <c r="R17" s="21"/>
    </row>
    <row r="23" spans="5:18">
      <c r="G23" s="21"/>
    </row>
    <row r="24" spans="5:18">
      <c r="G24" s="21"/>
      <c r="K24" s="21"/>
    </row>
    <row r="25" spans="5:18">
      <c r="K25" s="21"/>
    </row>
  </sheetData>
  <mergeCells count="7">
    <mergeCell ref="A5:M5"/>
    <mergeCell ref="C6:G6"/>
    <mergeCell ref="I6:M6"/>
    <mergeCell ref="A6:A7"/>
    <mergeCell ref="A1:M1"/>
    <mergeCell ref="A2:M2"/>
    <mergeCell ref="A3:M3"/>
  </mergeCells>
  <pageMargins left="0.39" right="0.39" top="0.39" bottom="0.39" header="0" footer="0"/>
  <pageSetup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6" tint="0.79998168889431442"/>
    <pageSetUpPr fitToPage="1"/>
  </sheetPr>
  <dimension ref="A1:V36"/>
  <sheetViews>
    <sheetView rightToLeft="1" view="pageBreakPreview" zoomScaleNormal="100" zoomScaleSheetLayoutView="100" workbookViewId="0">
      <selection activeCell="N30" sqref="N30"/>
    </sheetView>
  </sheetViews>
  <sheetFormatPr defaultRowHeight="12.75"/>
  <cols>
    <col min="1" max="1" width="29.28515625" bestFit="1" customWidth="1"/>
    <col min="2" max="2" width="1.28515625" customWidth="1"/>
    <col min="3" max="3" width="13.7109375" bestFit="1" customWidth="1"/>
    <col min="4" max="4" width="1.28515625" customWidth="1"/>
    <col min="5" max="5" width="18.85546875" bestFit="1" customWidth="1"/>
    <col min="6" max="6" width="1.28515625" customWidth="1"/>
    <col min="7" max="7" width="18.85546875" bestFit="1" customWidth="1"/>
    <col min="8" max="8" width="1.28515625" customWidth="1"/>
    <col min="9" max="9" width="16.7109375" customWidth="1"/>
    <col min="10" max="10" width="1.28515625" customWidth="1"/>
    <col min="11" max="11" width="13.7109375" bestFit="1" customWidth="1"/>
    <col min="12" max="12" width="1.28515625" customWidth="1"/>
    <col min="13" max="13" width="20" bestFit="1" customWidth="1"/>
    <col min="14" max="14" width="1.28515625" customWidth="1"/>
    <col min="15" max="15" width="20" bestFit="1" customWidth="1"/>
    <col min="16" max="16" width="1.28515625" customWidth="1"/>
    <col min="17" max="17" width="18.42578125" customWidth="1"/>
    <col min="18" max="18" width="0.28515625" customWidth="1"/>
    <col min="19" max="19" width="24.140625" bestFit="1" customWidth="1"/>
    <col min="20" max="21" width="16.5703125" bestFit="1" customWidth="1"/>
    <col min="22" max="22" width="15.42578125" bestFit="1" customWidth="1"/>
    <col min="27" max="27" width="11.5703125" customWidth="1"/>
  </cols>
  <sheetData>
    <row r="1" spans="1:22" ht="29.1" customHeight="1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</row>
    <row r="2" spans="1:22" ht="21.75" customHeight="1">
      <c r="A2" s="95" t="s">
        <v>25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</row>
    <row r="3" spans="1:22" ht="21.75" customHeight="1">
      <c r="A3" s="95" t="s">
        <v>108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</row>
    <row r="4" spans="1:22" ht="14.45" customHeight="1"/>
    <row r="5" spans="1:22" ht="24.6" customHeight="1">
      <c r="A5" s="106" t="s">
        <v>66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</row>
    <row r="6" spans="1:22" ht="24.6" customHeight="1">
      <c r="A6" s="101" t="s">
        <v>26</v>
      </c>
      <c r="B6" s="35"/>
      <c r="C6" s="101" t="s">
        <v>110</v>
      </c>
      <c r="D6" s="101"/>
      <c r="E6" s="101"/>
      <c r="F6" s="101"/>
      <c r="G6" s="101"/>
      <c r="H6" s="101"/>
      <c r="I6" s="101"/>
      <c r="J6" s="11"/>
      <c r="K6" s="101" t="s">
        <v>111</v>
      </c>
      <c r="L6" s="101"/>
      <c r="M6" s="101"/>
      <c r="N6" s="101"/>
      <c r="O6" s="101"/>
      <c r="P6" s="101"/>
      <c r="Q6" s="101"/>
    </row>
    <row r="7" spans="1:22" ht="40.5" customHeight="1">
      <c r="A7" s="101"/>
      <c r="B7" s="11"/>
      <c r="C7" s="4" t="s">
        <v>6</v>
      </c>
      <c r="D7" s="12"/>
      <c r="E7" s="4" t="s">
        <v>47</v>
      </c>
      <c r="F7" s="12"/>
      <c r="G7" s="4" t="s">
        <v>48</v>
      </c>
      <c r="H7" s="12"/>
      <c r="I7" s="4" t="s">
        <v>49</v>
      </c>
      <c r="J7" s="11"/>
      <c r="K7" s="4" t="s">
        <v>6</v>
      </c>
      <c r="L7" s="12"/>
      <c r="M7" s="4" t="s">
        <v>47</v>
      </c>
      <c r="N7" s="12"/>
      <c r="O7" s="4" t="s">
        <v>48</v>
      </c>
      <c r="P7" s="12"/>
      <c r="Q7" s="4" t="s">
        <v>49</v>
      </c>
    </row>
    <row r="8" spans="1:22" ht="24.75" customHeight="1">
      <c r="A8" s="14" t="s">
        <v>76</v>
      </c>
      <c r="B8" s="11"/>
      <c r="C8" s="62">
        <v>0</v>
      </c>
      <c r="D8" s="11"/>
      <c r="E8" s="62">
        <v>0</v>
      </c>
      <c r="F8" s="11"/>
      <c r="G8" s="62">
        <v>0</v>
      </c>
      <c r="H8" s="11"/>
      <c r="I8" s="23">
        <f>E8-G8</f>
        <v>0</v>
      </c>
      <c r="J8" s="11"/>
      <c r="K8" s="63">
        <v>19565189</v>
      </c>
      <c r="L8" s="63"/>
      <c r="M8" s="63">
        <v>461194969875</v>
      </c>
      <c r="N8" s="63"/>
      <c r="O8" s="63">
        <v>444713673387</v>
      </c>
      <c r="P8" s="11"/>
      <c r="Q8" s="23">
        <f>M8-O8</f>
        <v>16481296488</v>
      </c>
      <c r="S8" s="21"/>
      <c r="T8" s="21"/>
      <c r="U8" s="21"/>
      <c r="V8" s="21"/>
    </row>
    <row r="9" spans="1:22" ht="24.75" customHeight="1">
      <c r="A9" s="14" t="s">
        <v>96</v>
      </c>
      <c r="B9" s="11"/>
      <c r="C9" s="24">
        <v>0</v>
      </c>
      <c r="D9" s="24"/>
      <c r="E9" s="24">
        <v>0</v>
      </c>
      <c r="F9" s="24"/>
      <c r="G9" s="24">
        <v>0</v>
      </c>
      <c r="H9" s="11"/>
      <c r="I9" s="24">
        <f t="shared" ref="I9:I26" si="0">E9-G9</f>
        <v>0</v>
      </c>
      <c r="J9" s="11"/>
      <c r="K9" s="63">
        <v>1143843</v>
      </c>
      <c r="L9" s="63"/>
      <c r="M9" s="63">
        <v>17447473168</v>
      </c>
      <c r="N9" s="63"/>
      <c r="O9" s="63">
        <v>17281831152</v>
      </c>
      <c r="P9" s="11"/>
      <c r="Q9" s="24">
        <f t="shared" ref="Q9:Q26" si="1">M9-O9</f>
        <v>165642016</v>
      </c>
      <c r="S9" s="21"/>
      <c r="T9" s="21"/>
      <c r="U9" s="21"/>
      <c r="V9" s="21"/>
    </row>
    <row r="10" spans="1:22" ht="24.75" customHeight="1">
      <c r="A10" s="14" t="s">
        <v>77</v>
      </c>
      <c r="B10" s="11"/>
      <c r="C10" s="24">
        <v>48843229</v>
      </c>
      <c r="D10" s="24"/>
      <c r="E10" s="24">
        <v>744778935290</v>
      </c>
      <c r="F10" s="24"/>
      <c r="G10" s="24">
        <v>742612685144</v>
      </c>
      <c r="H10" s="11"/>
      <c r="I10" s="24">
        <f t="shared" si="0"/>
        <v>2166250146</v>
      </c>
      <c r="J10" s="11"/>
      <c r="K10" s="63">
        <v>252056462</v>
      </c>
      <c r="L10" s="63"/>
      <c r="M10" s="63">
        <v>3549241226322</v>
      </c>
      <c r="N10" s="63"/>
      <c r="O10" s="63">
        <v>3538142917896</v>
      </c>
      <c r="P10" s="11"/>
      <c r="Q10" s="24">
        <f t="shared" si="1"/>
        <v>11098308426</v>
      </c>
      <c r="S10" s="21"/>
      <c r="T10" s="21"/>
      <c r="U10" s="21"/>
      <c r="V10" s="21"/>
    </row>
    <row r="11" spans="1:22" ht="24.75" customHeight="1">
      <c r="A11" s="14" t="s">
        <v>85</v>
      </c>
      <c r="B11" s="11"/>
      <c r="C11" s="63">
        <v>10000000</v>
      </c>
      <c r="D11" s="11"/>
      <c r="E11" s="63">
        <v>148981437084</v>
      </c>
      <c r="F11" s="11"/>
      <c r="G11" s="63">
        <v>145690303128</v>
      </c>
      <c r="H11" s="11"/>
      <c r="I11" s="24">
        <f t="shared" si="0"/>
        <v>3291133956</v>
      </c>
      <c r="J11" s="11"/>
      <c r="K11" s="63">
        <v>146971363</v>
      </c>
      <c r="L11" s="63"/>
      <c r="M11" s="63">
        <v>1931695244362</v>
      </c>
      <c r="N11" s="63"/>
      <c r="O11" s="63">
        <v>1886062188164</v>
      </c>
      <c r="P11" s="11"/>
      <c r="Q11" s="24">
        <f t="shared" si="1"/>
        <v>45633056198</v>
      </c>
      <c r="S11" s="21"/>
      <c r="T11" s="21"/>
      <c r="U11" s="21"/>
      <c r="V11" s="21"/>
    </row>
    <row r="12" spans="1:22" ht="24.75" customHeight="1">
      <c r="A12" s="14" t="s">
        <v>93</v>
      </c>
      <c r="B12" s="11"/>
      <c r="C12" s="63">
        <v>0</v>
      </c>
      <c r="D12" s="11"/>
      <c r="E12" s="63">
        <v>0</v>
      </c>
      <c r="F12" s="11"/>
      <c r="G12" s="63">
        <v>0</v>
      </c>
      <c r="H12" s="11"/>
      <c r="I12" s="24">
        <f t="shared" si="0"/>
        <v>0</v>
      </c>
      <c r="J12" s="11"/>
      <c r="K12" s="63">
        <v>24819900</v>
      </c>
      <c r="L12" s="63"/>
      <c r="M12" s="63">
        <v>264019856863</v>
      </c>
      <c r="N12" s="63"/>
      <c r="O12" s="63">
        <v>254024287588</v>
      </c>
      <c r="P12" s="11"/>
      <c r="Q12" s="24">
        <f t="shared" si="1"/>
        <v>9995569275</v>
      </c>
      <c r="S12" s="21"/>
      <c r="T12" s="21"/>
      <c r="U12" s="21"/>
      <c r="V12" s="21"/>
    </row>
    <row r="13" spans="1:22" ht="24.75" customHeight="1">
      <c r="A13" s="14" t="s">
        <v>74</v>
      </c>
      <c r="B13" s="11"/>
      <c r="C13" s="63">
        <v>1351152133</v>
      </c>
      <c r="D13" s="11"/>
      <c r="E13" s="63">
        <v>25878133543080</v>
      </c>
      <c r="F13" s="11"/>
      <c r="G13" s="63">
        <v>25865767741733</v>
      </c>
      <c r="H13" s="11"/>
      <c r="I13" s="24">
        <f t="shared" si="0"/>
        <v>12365801347</v>
      </c>
      <c r="J13" s="11"/>
      <c r="K13" s="63">
        <v>5344714978</v>
      </c>
      <c r="L13" s="63"/>
      <c r="M13" s="63">
        <v>95078706361067</v>
      </c>
      <c r="N13" s="63"/>
      <c r="O13" s="63">
        <v>95014182942198</v>
      </c>
      <c r="P13" s="11"/>
      <c r="Q13" s="24">
        <f t="shared" si="1"/>
        <v>64523418869</v>
      </c>
      <c r="S13" s="21"/>
      <c r="T13" s="21"/>
      <c r="U13" s="21"/>
      <c r="V13" s="21"/>
    </row>
    <row r="14" spans="1:22" ht="24.75" customHeight="1">
      <c r="A14" s="14" t="s">
        <v>81</v>
      </c>
      <c r="B14" s="11"/>
      <c r="C14" s="63">
        <v>2800000</v>
      </c>
      <c r="D14" s="11"/>
      <c r="E14" s="63">
        <v>41428800000</v>
      </c>
      <c r="F14" s="11"/>
      <c r="G14" s="63">
        <v>45497287515</v>
      </c>
      <c r="H14" s="11"/>
      <c r="I14" s="24">
        <f t="shared" si="0"/>
        <v>-4068487515</v>
      </c>
      <c r="J14" s="11"/>
      <c r="K14" s="63">
        <v>170219964</v>
      </c>
      <c r="L14" s="63"/>
      <c r="M14" s="63">
        <v>2673472235554</v>
      </c>
      <c r="N14" s="63"/>
      <c r="O14" s="63">
        <v>2621074079102</v>
      </c>
      <c r="P14" s="11"/>
      <c r="Q14" s="24">
        <f t="shared" si="1"/>
        <v>52398156452</v>
      </c>
      <c r="S14" s="21"/>
      <c r="T14" s="21"/>
      <c r="U14" s="21"/>
      <c r="V14" s="21"/>
    </row>
    <row r="15" spans="1:22" ht="24.75" customHeight="1">
      <c r="A15" s="14" t="s">
        <v>106</v>
      </c>
      <c r="B15" s="11"/>
      <c r="C15" s="63">
        <v>205889</v>
      </c>
      <c r="D15" s="11"/>
      <c r="E15" s="63">
        <v>8644149299</v>
      </c>
      <c r="F15" s="11"/>
      <c r="G15" s="63">
        <v>8499966346</v>
      </c>
      <c r="H15" s="11"/>
      <c r="I15" s="24">
        <f t="shared" si="0"/>
        <v>144182953</v>
      </c>
      <c r="J15" s="11"/>
      <c r="K15" s="63">
        <v>205889</v>
      </c>
      <c r="L15" s="63"/>
      <c r="M15" s="63">
        <v>8644149299</v>
      </c>
      <c r="N15" s="63"/>
      <c r="O15" s="63">
        <v>8499966346</v>
      </c>
      <c r="P15" s="11"/>
      <c r="Q15" s="24">
        <f t="shared" si="1"/>
        <v>144182953</v>
      </c>
      <c r="S15" s="21"/>
      <c r="T15" s="21"/>
      <c r="U15" s="21"/>
      <c r="V15" s="21"/>
    </row>
    <row r="16" spans="1:22" ht="24.75" customHeight="1">
      <c r="A16" s="14" t="s">
        <v>90</v>
      </c>
      <c r="B16" s="11"/>
      <c r="C16" s="63">
        <v>0</v>
      </c>
      <c r="D16" s="11"/>
      <c r="E16" s="63">
        <v>0</v>
      </c>
      <c r="F16" s="11"/>
      <c r="G16" s="63">
        <v>0</v>
      </c>
      <c r="H16" s="11"/>
      <c r="I16" s="24">
        <f t="shared" si="0"/>
        <v>0</v>
      </c>
      <c r="J16" s="11"/>
      <c r="K16" s="63">
        <v>24666214</v>
      </c>
      <c r="L16" s="63"/>
      <c r="M16" s="63">
        <v>681152634764</v>
      </c>
      <c r="N16" s="63"/>
      <c r="O16" s="63">
        <v>679781386696</v>
      </c>
      <c r="P16" s="11"/>
      <c r="Q16" s="24">
        <f t="shared" si="1"/>
        <v>1371248068</v>
      </c>
      <c r="S16" s="21"/>
      <c r="T16" s="21"/>
      <c r="U16" s="21"/>
      <c r="V16" s="21"/>
    </row>
    <row r="17" spans="1:22" ht="24.75" customHeight="1">
      <c r="A17" s="14" t="s">
        <v>88</v>
      </c>
      <c r="B17" s="11"/>
      <c r="C17" s="63">
        <v>0</v>
      </c>
      <c r="D17" s="11"/>
      <c r="E17" s="63">
        <v>0</v>
      </c>
      <c r="F17" s="11"/>
      <c r="G17" s="63">
        <v>0</v>
      </c>
      <c r="H17" s="11"/>
      <c r="I17" s="24">
        <f t="shared" si="0"/>
        <v>0</v>
      </c>
      <c r="J17" s="11"/>
      <c r="K17" s="63">
        <v>2476510</v>
      </c>
      <c r="L17" s="63"/>
      <c r="M17" s="63">
        <v>43278840630</v>
      </c>
      <c r="N17" s="63"/>
      <c r="O17" s="63">
        <v>42522492017</v>
      </c>
      <c r="P17" s="11"/>
      <c r="Q17" s="24">
        <f t="shared" si="1"/>
        <v>756348613</v>
      </c>
      <c r="S17" s="21"/>
      <c r="T17" s="21"/>
      <c r="U17" s="21"/>
      <c r="V17" s="21"/>
    </row>
    <row r="18" spans="1:22" ht="24.75" customHeight="1">
      <c r="A18" s="14" t="s">
        <v>92</v>
      </c>
      <c r="B18" s="11"/>
      <c r="C18" s="63">
        <v>0</v>
      </c>
      <c r="D18" s="11"/>
      <c r="E18" s="63">
        <v>0</v>
      </c>
      <c r="F18" s="11"/>
      <c r="G18" s="63">
        <v>0</v>
      </c>
      <c r="H18" s="11"/>
      <c r="I18" s="24">
        <f t="shared" si="0"/>
        <v>0</v>
      </c>
      <c r="J18" s="11"/>
      <c r="K18" s="63">
        <v>82000000</v>
      </c>
      <c r="L18" s="63"/>
      <c r="M18" s="63">
        <v>102832288676</v>
      </c>
      <c r="N18" s="63"/>
      <c r="O18" s="63">
        <v>103469584875</v>
      </c>
      <c r="P18" s="11"/>
      <c r="Q18" s="24">
        <f t="shared" si="1"/>
        <v>-637296199</v>
      </c>
      <c r="S18" s="21"/>
      <c r="T18" s="21"/>
      <c r="U18" s="21"/>
      <c r="V18" s="21"/>
    </row>
    <row r="19" spans="1:22" ht="24.75" customHeight="1">
      <c r="A19" s="14" t="s">
        <v>13</v>
      </c>
      <c r="B19" s="11"/>
      <c r="C19" s="63">
        <v>0</v>
      </c>
      <c r="D19" s="11"/>
      <c r="E19" s="63">
        <v>0</v>
      </c>
      <c r="F19" s="11"/>
      <c r="G19" s="63">
        <v>0</v>
      </c>
      <c r="H19" s="11"/>
      <c r="I19" s="24">
        <f t="shared" si="0"/>
        <v>0</v>
      </c>
      <c r="J19" s="11"/>
      <c r="K19" s="63">
        <v>9329702</v>
      </c>
      <c r="L19" s="63"/>
      <c r="M19" s="63">
        <v>29399895970</v>
      </c>
      <c r="N19" s="63"/>
      <c r="O19" s="63">
        <v>28201883794</v>
      </c>
      <c r="P19" s="11"/>
      <c r="Q19" s="24">
        <f t="shared" si="1"/>
        <v>1198012176</v>
      </c>
      <c r="S19" s="21"/>
      <c r="T19" s="21"/>
      <c r="U19" s="21"/>
      <c r="V19" s="21"/>
    </row>
    <row r="20" spans="1:22" ht="24.75" customHeight="1">
      <c r="A20" s="14" t="s">
        <v>83</v>
      </c>
      <c r="B20" s="11"/>
      <c r="C20" s="63">
        <v>0</v>
      </c>
      <c r="D20" s="11"/>
      <c r="E20" s="63">
        <v>0</v>
      </c>
      <c r="F20" s="11"/>
      <c r="G20" s="63">
        <v>0</v>
      </c>
      <c r="H20" s="11"/>
      <c r="I20" s="24">
        <f t="shared" si="0"/>
        <v>0</v>
      </c>
      <c r="J20" s="11"/>
      <c r="K20" s="63">
        <v>139897</v>
      </c>
      <c r="L20" s="63"/>
      <c r="M20" s="63">
        <v>4045168418</v>
      </c>
      <c r="N20" s="63"/>
      <c r="O20" s="63">
        <v>4000710255</v>
      </c>
      <c r="P20" s="11"/>
      <c r="Q20" s="24">
        <f t="shared" si="1"/>
        <v>44458163</v>
      </c>
      <c r="S20" s="21"/>
      <c r="T20" s="21"/>
      <c r="U20" s="21"/>
      <c r="V20" s="21"/>
    </row>
    <row r="21" spans="1:22" ht="24.75" customHeight="1">
      <c r="A21" s="14" t="s">
        <v>75</v>
      </c>
      <c r="B21" s="11"/>
      <c r="C21" s="63">
        <v>0</v>
      </c>
      <c r="D21" s="11"/>
      <c r="E21" s="63">
        <v>0</v>
      </c>
      <c r="F21" s="11"/>
      <c r="G21" s="63">
        <v>0</v>
      </c>
      <c r="H21" s="11"/>
      <c r="I21" s="24">
        <f t="shared" si="0"/>
        <v>0</v>
      </c>
      <c r="J21" s="11"/>
      <c r="K21" s="63">
        <v>433871</v>
      </c>
      <c r="L21" s="63"/>
      <c r="M21" s="63">
        <v>6301079135</v>
      </c>
      <c r="N21" s="63"/>
      <c r="O21" s="63">
        <v>6259126862</v>
      </c>
      <c r="P21" s="11"/>
      <c r="Q21" s="24">
        <f t="shared" si="1"/>
        <v>41952273</v>
      </c>
      <c r="S21" s="21"/>
      <c r="T21" s="21"/>
      <c r="U21" s="21"/>
      <c r="V21" s="21"/>
    </row>
    <row r="22" spans="1:22" ht="24.75" customHeight="1">
      <c r="A22" s="14" t="s">
        <v>84</v>
      </c>
      <c r="B22" s="11"/>
      <c r="C22" s="63">
        <v>0</v>
      </c>
      <c r="D22" s="11"/>
      <c r="E22" s="63">
        <v>0</v>
      </c>
      <c r="F22" s="11"/>
      <c r="G22" s="63">
        <v>0</v>
      </c>
      <c r="H22" s="11"/>
      <c r="I22" s="24">
        <f t="shared" si="0"/>
        <v>0</v>
      </c>
      <c r="J22" s="11"/>
      <c r="K22" s="63">
        <v>9000000</v>
      </c>
      <c r="L22" s="63"/>
      <c r="M22" s="63">
        <v>149380985826</v>
      </c>
      <c r="N22" s="63"/>
      <c r="O22" s="63">
        <v>149265982116</v>
      </c>
      <c r="P22" s="11"/>
      <c r="Q22" s="24">
        <f t="shared" si="1"/>
        <v>115003710</v>
      </c>
      <c r="S22" s="21"/>
      <c r="T22" s="21"/>
      <c r="U22" s="21"/>
      <c r="V22" s="21"/>
    </row>
    <row r="23" spans="1:22" ht="24.75" customHeight="1">
      <c r="A23" s="14" t="s">
        <v>79</v>
      </c>
      <c r="B23" s="11"/>
      <c r="C23" s="63">
        <v>0</v>
      </c>
      <c r="D23" s="11"/>
      <c r="E23" s="63">
        <v>0</v>
      </c>
      <c r="F23" s="11"/>
      <c r="G23" s="63">
        <v>0</v>
      </c>
      <c r="H23" s="11"/>
      <c r="I23" s="24">
        <f>E24-G23</f>
        <v>0</v>
      </c>
      <c r="J23" s="11"/>
      <c r="K23" s="63">
        <v>152400</v>
      </c>
      <c r="L23" s="63"/>
      <c r="M23" s="63">
        <v>2778188195</v>
      </c>
      <c r="N23" s="63"/>
      <c r="O23" s="63">
        <v>2755484849</v>
      </c>
      <c r="P23" s="11"/>
      <c r="Q23" s="24">
        <f t="shared" si="1"/>
        <v>22703346</v>
      </c>
      <c r="S23" s="21"/>
      <c r="T23" s="21"/>
      <c r="U23" s="21"/>
      <c r="V23" s="21"/>
    </row>
    <row r="24" spans="1:22" ht="24.75" customHeight="1">
      <c r="A24" s="14" t="s">
        <v>12</v>
      </c>
      <c r="B24" s="11"/>
      <c r="C24" s="63">
        <v>0</v>
      </c>
      <c r="D24" s="11"/>
      <c r="E24" s="63">
        <v>0</v>
      </c>
      <c r="F24" s="11"/>
      <c r="G24" s="63">
        <v>0</v>
      </c>
      <c r="H24" s="11"/>
      <c r="I24" s="24">
        <f t="shared" ref="I24:I25" si="2">E25-G24</f>
        <v>0</v>
      </c>
      <c r="J24" s="11"/>
      <c r="K24" s="63">
        <v>350000</v>
      </c>
      <c r="L24" s="63"/>
      <c r="M24" s="63">
        <v>1612773378</v>
      </c>
      <c r="N24" s="63"/>
      <c r="O24" s="63">
        <v>1520965459</v>
      </c>
      <c r="P24" s="11"/>
      <c r="Q24" s="24">
        <f t="shared" si="1"/>
        <v>91807919</v>
      </c>
      <c r="S24" s="21"/>
      <c r="T24" s="21"/>
      <c r="U24" s="21"/>
      <c r="V24" s="21"/>
    </row>
    <row r="25" spans="1:22" ht="24.75" customHeight="1">
      <c r="A25" s="14" t="s">
        <v>78</v>
      </c>
      <c r="B25" s="11"/>
      <c r="C25" s="63">
        <v>0</v>
      </c>
      <c r="D25" s="11"/>
      <c r="E25" s="63">
        <v>0</v>
      </c>
      <c r="F25" s="11"/>
      <c r="G25" s="63">
        <v>0</v>
      </c>
      <c r="H25" s="11"/>
      <c r="I25" s="24">
        <f t="shared" si="2"/>
        <v>0</v>
      </c>
      <c r="J25" s="11"/>
      <c r="K25" s="63">
        <v>1856063</v>
      </c>
      <c r="L25" s="63"/>
      <c r="M25" s="63">
        <v>59729151803</v>
      </c>
      <c r="N25" s="63"/>
      <c r="O25" s="63">
        <v>57958158103</v>
      </c>
      <c r="P25" s="11"/>
      <c r="Q25" s="24">
        <f t="shared" si="1"/>
        <v>1770993700</v>
      </c>
      <c r="S25" s="21"/>
      <c r="T25" s="21"/>
      <c r="U25" s="21"/>
      <c r="V25" s="21"/>
    </row>
    <row r="26" spans="1:22" ht="24.75" customHeight="1">
      <c r="A26" s="14" t="s">
        <v>94</v>
      </c>
      <c r="B26" s="11"/>
      <c r="C26" s="84">
        <v>0</v>
      </c>
      <c r="D26" s="11"/>
      <c r="E26" s="84">
        <v>0</v>
      </c>
      <c r="F26" s="11"/>
      <c r="G26" s="84">
        <v>0</v>
      </c>
      <c r="H26" s="11"/>
      <c r="I26" s="85">
        <f t="shared" si="0"/>
        <v>0</v>
      </c>
      <c r="J26" s="11"/>
      <c r="K26" s="63">
        <v>2432054</v>
      </c>
      <c r="L26" s="63"/>
      <c r="M26" s="63">
        <v>73248468318</v>
      </c>
      <c r="N26" s="63"/>
      <c r="O26" s="63">
        <v>72647422512</v>
      </c>
      <c r="P26" s="11"/>
      <c r="Q26" s="85">
        <f t="shared" si="1"/>
        <v>601045806</v>
      </c>
      <c r="S26" s="21"/>
      <c r="T26" s="21"/>
      <c r="U26" s="21"/>
      <c r="V26" s="21"/>
    </row>
    <row r="27" spans="1:22" ht="24.75" customHeight="1" thickBot="1">
      <c r="A27" s="9" t="s">
        <v>14</v>
      </c>
      <c r="B27" s="11"/>
      <c r="C27" s="17">
        <f>SUM(C8:C26)</f>
        <v>1413001251</v>
      </c>
      <c r="D27" s="11"/>
      <c r="E27" s="17">
        <f>SUM(E8:E26)</f>
        <v>26821966864753</v>
      </c>
      <c r="F27" s="11"/>
      <c r="G27" s="17">
        <f>SUM(G8:G26)</f>
        <v>26808067983866</v>
      </c>
      <c r="H27" s="11"/>
      <c r="I27" s="25">
        <f>SUM(I8:I26)</f>
        <v>13898880887</v>
      </c>
      <c r="J27" s="11"/>
      <c r="K27" s="17">
        <f>SUM(K8:K26)</f>
        <v>6092534299</v>
      </c>
      <c r="L27" s="11"/>
      <c r="M27" s="17">
        <f>SUM(M8:M26)</f>
        <v>105138180991623</v>
      </c>
      <c r="N27" s="11"/>
      <c r="O27" s="17">
        <f>SUM(O8:O26)</f>
        <v>104932365083371</v>
      </c>
      <c r="P27" s="11"/>
      <c r="Q27" s="25">
        <f>SUM(Q8:R26)</f>
        <v>205815908252</v>
      </c>
      <c r="S27" s="21"/>
      <c r="T27" s="21"/>
      <c r="U27" s="21"/>
      <c r="V27" s="21"/>
    </row>
    <row r="28" spans="1:22" ht="13.5" thickTop="1"/>
    <row r="29" spans="1:22">
      <c r="O29" s="21"/>
      <c r="T29" s="21"/>
    </row>
    <row r="30" spans="1:22">
      <c r="G30" s="21"/>
      <c r="M30" s="21"/>
      <c r="O30" s="21"/>
      <c r="Q30" s="21"/>
      <c r="T30" s="21"/>
    </row>
    <row r="31" spans="1:22">
      <c r="G31" s="21"/>
      <c r="I31" s="22"/>
      <c r="M31" s="21"/>
      <c r="O31" s="21"/>
      <c r="Q31" s="21"/>
    </row>
    <row r="32" spans="1:22">
      <c r="G32" s="21"/>
      <c r="I32" s="22"/>
      <c r="M32" s="21"/>
      <c r="O32" s="21"/>
      <c r="Q32" s="21"/>
    </row>
    <row r="33" spans="9:13">
      <c r="I33" s="21"/>
      <c r="M33" s="21"/>
    </row>
    <row r="34" spans="9:13">
      <c r="M34" s="21"/>
    </row>
    <row r="35" spans="9:13">
      <c r="M35" s="21"/>
    </row>
    <row r="36" spans="9:13">
      <c r="M36" s="21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73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6" tint="0.79998168889431442"/>
    <pageSetUpPr fitToPage="1"/>
  </sheetPr>
  <dimension ref="A1:BI30"/>
  <sheetViews>
    <sheetView rightToLeft="1" view="pageBreakPreview" zoomScaleNormal="90" zoomScaleSheetLayoutView="100" workbookViewId="0">
      <selection activeCell="Q26" sqref="Q26"/>
    </sheetView>
  </sheetViews>
  <sheetFormatPr defaultRowHeight="12.75"/>
  <cols>
    <col min="1" max="1" width="40.28515625" customWidth="1"/>
    <col min="2" max="2" width="1.28515625" customWidth="1"/>
    <col min="3" max="3" width="13.7109375" bestFit="1" customWidth="1"/>
    <col min="4" max="4" width="1.28515625" customWidth="1"/>
    <col min="5" max="5" width="17.7109375" bestFit="1" customWidth="1"/>
    <col min="6" max="6" width="1.28515625" customWidth="1"/>
    <col min="7" max="7" width="17.85546875" bestFit="1" customWidth="1"/>
    <col min="8" max="8" width="1.28515625" customWidth="1"/>
    <col min="9" max="9" width="19.42578125" customWidth="1"/>
    <col min="10" max="10" width="1.28515625" customWidth="1"/>
    <col min="11" max="11" width="13.7109375" bestFit="1" customWidth="1"/>
    <col min="12" max="12" width="1.28515625" customWidth="1"/>
    <col min="13" max="13" width="17.7109375" bestFit="1" customWidth="1"/>
    <col min="14" max="14" width="1.28515625" customWidth="1"/>
    <col min="15" max="15" width="17.85546875" bestFit="1" customWidth="1"/>
    <col min="16" max="16" width="1.28515625" customWidth="1"/>
    <col min="17" max="17" width="21.140625" customWidth="1"/>
    <col min="18" max="18" width="0.5703125" customWidth="1"/>
    <col min="19" max="19" width="16.85546875" bestFit="1" customWidth="1"/>
    <col min="20" max="20" width="12.85546875" bestFit="1" customWidth="1"/>
    <col min="21" max="21" width="18.28515625" bestFit="1" customWidth="1"/>
    <col min="22" max="22" width="14.7109375" bestFit="1" customWidth="1"/>
    <col min="27" max="27" width="11.5703125" customWidth="1"/>
  </cols>
  <sheetData>
    <row r="1" spans="1:61" ht="29.1" customHeight="1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</row>
    <row r="2" spans="1:61" ht="21.75" customHeight="1">
      <c r="A2" s="95" t="s">
        <v>25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</row>
    <row r="3" spans="1:61" ht="21.75" customHeight="1">
      <c r="A3" s="95" t="s">
        <v>108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</row>
    <row r="4" spans="1:61" ht="14.45" customHeight="1"/>
    <row r="5" spans="1:61" ht="24">
      <c r="A5" s="106" t="s">
        <v>67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</row>
    <row r="6" spans="1:61" ht="24">
      <c r="A6" s="101" t="s">
        <v>26</v>
      </c>
      <c r="B6" s="35"/>
      <c r="C6" s="101" t="s">
        <v>110</v>
      </c>
      <c r="D6" s="101"/>
      <c r="E6" s="101"/>
      <c r="F6" s="101"/>
      <c r="G6" s="101"/>
      <c r="H6" s="101"/>
      <c r="I6" s="101"/>
      <c r="J6" s="11"/>
      <c r="K6" s="101" t="s">
        <v>111</v>
      </c>
      <c r="L6" s="101"/>
      <c r="M6" s="101"/>
      <c r="N6" s="101"/>
      <c r="O6" s="101"/>
      <c r="P6" s="101"/>
      <c r="Q6" s="101"/>
    </row>
    <row r="7" spans="1:61" ht="42.75" customHeight="1">
      <c r="A7" s="101"/>
      <c r="B7" s="11"/>
      <c r="C7" s="4" t="s">
        <v>6</v>
      </c>
      <c r="D7" s="12"/>
      <c r="E7" s="4" t="s">
        <v>8</v>
      </c>
      <c r="F7" s="12"/>
      <c r="G7" s="4" t="s">
        <v>48</v>
      </c>
      <c r="H7" s="12"/>
      <c r="I7" s="4" t="s">
        <v>50</v>
      </c>
      <c r="J7" s="11"/>
      <c r="K7" s="4" t="s">
        <v>6</v>
      </c>
      <c r="L7" s="12"/>
      <c r="M7" s="4" t="s">
        <v>8</v>
      </c>
      <c r="N7" s="12"/>
      <c r="O7" s="4" t="s">
        <v>48</v>
      </c>
      <c r="P7" s="12"/>
      <c r="Q7" s="4" t="s">
        <v>50</v>
      </c>
      <c r="S7" s="21"/>
      <c r="T7" s="21"/>
    </row>
    <row r="8" spans="1:61" ht="24.75" customHeight="1">
      <c r="A8" s="13" t="s">
        <v>76</v>
      </c>
      <c r="B8" s="11"/>
      <c r="C8" s="88">
        <v>1749322</v>
      </c>
      <c r="E8" s="88">
        <v>38838066531</v>
      </c>
      <c r="G8" s="88">
        <v>40984852955</v>
      </c>
      <c r="H8" s="11"/>
      <c r="I8" s="24">
        <f>E8-G8</f>
        <v>-2146786424</v>
      </c>
      <c r="J8" s="11"/>
      <c r="K8" s="88">
        <v>1749322</v>
      </c>
      <c r="M8" s="88">
        <v>38838066531</v>
      </c>
      <c r="O8" s="88">
        <v>44925154644</v>
      </c>
      <c r="P8" s="11"/>
      <c r="Q8" s="23">
        <f>M8-O8</f>
        <v>-6087088113</v>
      </c>
      <c r="S8" s="24"/>
      <c r="T8" s="24"/>
      <c r="U8" s="24"/>
      <c r="V8" s="22"/>
      <c r="W8" s="21"/>
      <c r="X8" s="21"/>
    </row>
    <row r="9" spans="1:61" ht="24.75" customHeight="1">
      <c r="A9" s="14" t="s">
        <v>95</v>
      </c>
      <c r="B9" s="11"/>
      <c r="C9" s="89">
        <v>1574566</v>
      </c>
      <c r="E9" s="89">
        <v>25969184764</v>
      </c>
      <c r="G9" s="89">
        <v>25276354818</v>
      </c>
      <c r="H9" s="11"/>
      <c r="I9" s="24">
        <f t="shared" ref="I9:I21" si="0">E9-G9</f>
        <v>692829946</v>
      </c>
      <c r="J9" s="11"/>
      <c r="K9" s="89">
        <v>1574566</v>
      </c>
      <c r="M9" s="89">
        <v>25969184765</v>
      </c>
      <c r="O9" s="89">
        <v>23948069353</v>
      </c>
      <c r="P9" s="11"/>
      <c r="Q9" s="24">
        <f t="shared" ref="Q9:Q20" si="1">M9-O9</f>
        <v>2021115412</v>
      </c>
      <c r="S9" s="24"/>
      <c r="T9" s="24"/>
      <c r="U9" s="24"/>
      <c r="V9" s="22"/>
      <c r="W9" s="21"/>
      <c r="X9" s="21"/>
    </row>
    <row r="10" spans="1:61" ht="24.75" customHeight="1">
      <c r="A10" s="14" t="s">
        <v>81</v>
      </c>
      <c r="B10" s="11"/>
      <c r="C10" s="89">
        <v>10614822</v>
      </c>
      <c r="E10" s="89">
        <v>163966000116</v>
      </c>
      <c r="G10" s="89">
        <v>168697699197</v>
      </c>
      <c r="H10" s="11"/>
      <c r="I10" s="24">
        <f t="shared" si="0"/>
        <v>-4731699081</v>
      </c>
      <c r="J10" s="11"/>
      <c r="K10" s="89">
        <v>10614822</v>
      </c>
      <c r="M10" s="89">
        <v>163966000117</v>
      </c>
      <c r="O10" s="89">
        <v>172480574459</v>
      </c>
      <c r="P10" s="11"/>
      <c r="Q10" s="24">
        <f t="shared" si="1"/>
        <v>-8514574342</v>
      </c>
      <c r="S10" s="24"/>
      <c r="T10" s="24"/>
      <c r="U10" s="24"/>
      <c r="V10" s="22"/>
      <c r="W10" s="21"/>
      <c r="X10" s="21"/>
    </row>
    <row r="11" spans="1:61" ht="24.75" customHeight="1">
      <c r="A11" s="14" t="s">
        <v>80</v>
      </c>
      <c r="B11" s="11"/>
      <c r="C11" s="89">
        <v>7068654</v>
      </c>
      <c r="E11" s="89">
        <v>105309823057</v>
      </c>
      <c r="G11" s="89">
        <v>94859078661</v>
      </c>
      <c r="H11" s="11"/>
      <c r="I11" s="24">
        <f t="shared" si="0"/>
        <v>10450744396</v>
      </c>
      <c r="J11" s="11"/>
      <c r="K11" s="89">
        <v>7068654</v>
      </c>
      <c r="M11" s="89">
        <v>105309823058</v>
      </c>
      <c r="O11" s="89">
        <v>102983434411</v>
      </c>
      <c r="P11" s="11"/>
      <c r="Q11" s="24">
        <f t="shared" si="1"/>
        <v>2326388647</v>
      </c>
      <c r="S11" s="24"/>
      <c r="T11" s="24"/>
      <c r="U11" s="24"/>
      <c r="V11" s="22"/>
      <c r="W11" s="21"/>
      <c r="X11" s="21"/>
    </row>
    <row r="12" spans="1:61" ht="24.75" customHeight="1">
      <c r="A12" s="14" t="s">
        <v>96</v>
      </c>
      <c r="B12" s="11"/>
      <c r="C12" s="89">
        <v>91920</v>
      </c>
      <c r="E12" s="89">
        <v>1506748341</v>
      </c>
      <c r="G12" s="89">
        <v>1462275467</v>
      </c>
      <c r="H12" s="11"/>
      <c r="I12" s="24">
        <f t="shared" si="0"/>
        <v>44472874</v>
      </c>
      <c r="J12" s="11"/>
      <c r="K12" s="89">
        <v>91920</v>
      </c>
      <c r="M12" s="89">
        <v>1506748342</v>
      </c>
      <c r="O12" s="89">
        <v>1388779683</v>
      </c>
      <c r="P12" s="11"/>
      <c r="Q12" s="24">
        <f>M12-O12</f>
        <v>117968659</v>
      </c>
      <c r="S12" s="24"/>
      <c r="T12" s="24"/>
      <c r="U12" s="24"/>
      <c r="V12" s="22"/>
      <c r="W12" s="21"/>
      <c r="X12" s="21"/>
    </row>
    <row r="13" spans="1:61" ht="24.75" customHeight="1">
      <c r="A13" s="14" t="s">
        <v>12</v>
      </c>
      <c r="B13" s="11"/>
      <c r="C13" s="89">
        <v>139286421</v>
      </c>
      <c r="E13" s="89">
        <v>500214944572</v>
      </c>
      <c r="G13" s="89">
        <v>500248350762</v>
      </c>
      <c r="H13" s="11"/>
      <c r="I13" s="24">
        <f t="shared" si="0"/>
        <v>-33406190</v>
      </c>
      <c r="J13" s="11"/>
      <c r="K13" s="89">
        <v>139286421</v>
      </c>
      <c r="M13" s="89">
        <v>500214944572</v>
      </c>
      <c r="O13" s="89">
        <v>509527435558</v>
      </c>
      <c r="P13" s="11"/>
      <c r="Q13" s="24">
        <f t="shared" si="1"/>
        <v>-9312490986</v>
      </c>
      <c r="S13" s="24"/>
      <c r="T13" s="24"/>
      <c r="U13" s="24"/>
      <c r="V13" s="22"/>
      <c r="W13" s="21"/>
      <c r="X13" s="21"/>
    </row>
    <row r="14" spans="1:61" s="29" customFormat="1" ht="24.75" customHeight="1">
      <c r="A14" s="14" t="s">
        <v>77</v>
      </c>
      <c r="B14" s="11"/>
      <c r="C14" s="89">
        <v>5735302</v>
      </c>
      <c r="D14"/>
      <c r="E14" s="89">
        <v>88024658100</v>
      </c>
      <c r="F14"/>
      <c r="G14" s="89">
        <v>88229712486</v>
      </c>
      <c r="H14" s="11"/>
      <c r="I14" s="24">
        <f t="shared" si="0"/>
        <v>-205054386</v>
      </c>
      <c r="J14" s="11"/>
      <c r="K14" s="89">
        <v>5735302</v>
      </c>
      <c r="L14"/>
      <c r="M14" s="89">
        <v>88024658101</v>
      </c>
      <c r="N14"/>
      <c r="O14" s="89">
        <v>87855363991</v>
      </c>
      <c r="P14" s="11"/>
      <c r="Q14" s="24">
        <f t="shared" si="1"/>
        <v>169294110</v>
      </c>
      <c r="R14"/>
      <c r="S14" s="24"/>
      <c r="T14" s="24"/>
      <c r="U14" s="24"/>
      <c r="V14" s="22"/>
      <c r="W14" s="21"/>
      <c r="X14" s="21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</row>
    <row r="15" spans="1:61" s="29" customFormat="1" ht="24.75" customHeight="1">
      <c r="A15" s="14" t="s">
        <v>13</v>
      </c>
      <c r="B15" s="11"/>
      <c r="C15" s="89">
        <v>242327628</v>
      </c>
      <c r="D15"/>
      <c r="E15" s="89">
        <v>585987170786</v>
      </c>
      <c r="F15"/>
      <c r="G15" s="89">
        <v>585987170786</v>
      </c>
      <c r="H15" s="11"/>
      <c r="I15" s="24">
        <f t="shared" si="0"/>
        <v>0</v>
      </c>
      <c r="J15" s="11"/>
      <c r="K15" s="89">
        <v>242327628</v>
      </c>
      <c r="L15"/>
      <c r="M15" s="89">
        <v>585987170787</v>
      </c>
      <c r="N15"/>
      <c r="O15" s="89">
        <v>616444875388</v>
      </c>
      <c r="P15" s="11"/>
      <c r="Q15" s="24">
        <f t="shared" si="1"/>
        <v>-30457704601</v>
      </c>
      <c r="R15"/>
      <c r="S15" s="24"/>
      <c r="T15" s="24"/>
      <c r="U15" s="24"/>
      <c r="V15" s="22"/>
      <c r="W15" s="21"/>
      <c r="X15" s="21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</row>
    <row r="16" spans="1:61" s="29" customFormat="1" ht="24.75" customHeight="1">
      <c r="A16" s="14" t="s">
        <v>74</v>
      </c>
      <c r="B16" s="11"/>
      <c r="C16" s="89">
        <v>16642724</v>
      </c>
      <c r="D16"/>
      <c r="E16" s="89">
        <v>322961524498</v>
      </c>
      <c r="F16"/>
      <c r="G16" s="89">
        <v>322636545913</v>
      </c>
      <c r="H16" s="11"/>
      <c r="I16" s="24">
        <f t="shared" si="0"/>
        <v>324978585</v>
      </c>
      <c r="J16" s="11"/>
      <c r="K16" s="89">
        <v>16642724</v>
      </c>
      <c r="L16"/>
      <c r="M16" s="89">
        <v>322961524499</v>
      </c>
      <c r="N16"/>
      <c r="O16" s="89">
        <v>322493057893</v>
      </c>
      <c r="P16" s="11"/>
      <c r="Q16" s="24">
        <f t="shared" si="1"/>
        <v>468466606</v>
      </c>
      <c r="R16"/>
      <c r="S16" s="24"/>
      <c r="T16" s="24"/>
      <c r="U16" s="24"/>
      <c r="V16" s="22"/>
      <c r="W16" s="21"/>
      <c r="X16" s="21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</row>
    <row r="17" spans="1:61" ht="24.75" customHeight="1">
      <c r="A17" s="14" t="s">
        <v>92</v>
      </c>
      <c r="B17" s="11"/>
      <c r="C17" s="89">
        <v>227915462</v>
      </c>
      <c r="E17" s="89">
        <v>227286761756</v>
      </c>
      <c r="G17" s="89">
        <v>227286761756</v>
      </c>
      <c r="H17" s="11"/>
      <c r="I17" s="24">
        <f t="shared" si="0"/>
        <v>0</v>
      </c>
      <c r="J17" s="11"/>
      <c r="K17" s="89">
        <v>227915462</v>
      </c>
      <c r="M17" s="89">
        <v>227286761756</v>
      </c>
      <c r="O17" s="89">
        <v>277477641457</v>
      </c>
      <c r="P17" s="11"/>
      <c r="Q17" s="24">
        <f t="shared" si="1"/>
        <v>-50190879701</v>
      </c>
      <c r="S17" s="24"/>
      <c r="T17" s="24"/>
      <c r="U17" s="24"/>
      <c r="V17" s="22"/>
      <c r="W17" s="21"/>
      <c r="X17" s="21"/>
    </row>
    <row r="18" spans="1:61" ht="24.75" customHeight="1">
      <c r="A18" s="14" t="s">
        <v>106</v>
      </c>
      <c r="B18" s="11"/>
      <c r="C18" s="89">
        <v>525103</v>
      </c>
      <c r="E18" s="89">
        <v>22046193467</v>
      </c>
      <c r="G18" s="89">
        <v>21451312392</v>
      </c>
      <c r="H18" s="11"/>
      <c r="I18" s="24">
        <f t="shared" si="0"/>
        <v>594881075</v>
      </c>
      <c r="J18" s="11"/>
      <c r="K18" s="89">
        <v>525103</v>
      </c>
      <c r="M18" s="89">
        <v>22046193467</v>
      </c>
      <c r="O18" s="89">
        <v>20499984900</v>
      </c>
      <c r="P18" s="11"/>
      <c r="Q18" s="24">
        <f t="shared" si="1"/>
        <v>1546208567</v>
      </c>
      <c r="S18" s="24"/>
      <c r="T18" s="24"/>
      <c r="U18" s="24"/>
      <c r="V18" s="22"/>
      <c r="W18" s="21"/>
      <c r="X18" s="21"/>
    </row>
    <row r="19" spans="1:61" ht="24.75" customHeight="1">
      <c r="A19" s="14" t="s">
        <v>93</v>
      </c>
      <c r="B19" s="11"/>
      <c r="C19" s="89">
        <v>8775874</v>
      </c>
      <c r="E19" s="89">
        <v>75499201902</v>
      </c>
      <c r="G19" s="89">
        <v>80129608361</v>
      </c>
      <c r="H19" s="11"/>
      <c r="I19" s="24">
        <f t="shared" si="0"/>
        <v>-4630406459</v>
      </c>
      <c r="J19" s="11"/>
      <c r="K19" s="89">
        <v>8775874</v>
      </c>
      <c r="M19" s="89">
        <v>75499201902</v>
      </c>
      <c r="O19" s="89">
        <v>86392084565</v>
      </c>
      <c r="P19" s="11"/>
      <c r="Q19" s="24">
        <f t="shared" si="1"/>
        <v>-10892882663</v>
      </c>
      <c r="S19" s="24"/>
      <c r="T19" s="24"/>
      <c r="U19" s="24"/>
      <c r="V19" s="22"/>
      <c r="W19" s="21"/>
      <c r="X19" s="21"/>
    </row>
    <row r="20" spans="1:61" ht="24.75" customHeight="1">
      <c r="A20" s="14" t="s">
        <v>83</v>
      </c>
      <c r="B20" s="11"/>
      <c r="C20" s="89">
        <v>199823</v>
      </c>
      <c r="E20" s="89">
        <v>6713973984</v>
      </c>
      <c r="G20" s="89">
        <v>6599988836</v>
      </c>
      <c r="H20" s="11"/>
      <c r="I20" s="24">
        <f t="shared" si="0"/>
        <v>113985148</v>
      </c>
      <c r="J20" s="11"/>
      <c r="K20" s="89">
        <v>199823</v>
      </c>
      <c r="M20" s="89">
        <v>6713973985</v>
      </c>
      <c r="O20" s="89">
        <v>6599988836</v>
      </c>
      <c r="P20" s="11"/>
      <c r="Q20" s="24">
        <f t="shared" si="1"/>
        <v>113985149</v>
      </c>
      <c r="S20" s="24"/>
      <c r="T20" s="24"/>
      <c r="U20" s="24"/>
      <c r="V20" s="22"/>
      <c r="W20" s="21"/>
      <c r="X20" s="21"/>
    </row>
    <row r="21" spans="1:61" s="29" customFormat="1" ht="24.75" customHeight="1">
      <c r="A21" s="14" t="s">
        <v>87</v>
      </c>
      <c r="B21" s="11"/>
      <c r="C21" s="90">
        <v>362184292</v>
      </c>
      <c r="D21"/>
      <c r="E21" s="90">
        <v>513910825352</v>
      </c>
      <c r="F21"/>
      <c r="G21" s="90">
        <v>513910825352</v>
      </c>
      <c r="H21" s="11"/>
      <c r="I21" s="24">
        <f t="shared" si="0"/>
        <v>0</v>
      </c>
      <c r="J21" s="11"/>
      <c r="K21" s="90">
        <v>362184292</v>
      </c>
      <c r="L21"/>
      <c r="M21" s="90">
        <v>513910825352</v>
      </c>
      <c r="N21"/>
      <c r="O21" s="90">
        <v>637806522372</v>
      </c>
      <c r="P21" s="11"/>
      <c r="Q21" s="24">
        <f t="shared" ref="Q21" si="2">M21-O21</f>
        <v>-123895697020</v>
      </c>
      <c r="R21"/>
      <c r="S21" s="24"/>
      <c r="T21" s="24"/>
      <c r="U21" s="24"/>
      <c r="V21" s="22"/>
      <c r="W21" s="21"/>
      <c r="X21" s="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</row>
    <row r="22" spans="1:61" ht="24.75" customHeight="1" thickBot="1">
      <c r="A22" s="9" t="s">
        <v>14</v>
      </c>
      <c r="B22" s="11"/>
      <c r="C22" s="17">
        <f>SUM(C8:C21)</f>
        <v>1024691913</v>
      </c>
      <c r="D22" s="11"/>
      <c r="E22" s="17">
        <f>SUM(E8:E21)</f>
        <v>2678235077226</v>
      </c>
      <c r="F22" s="11"/>
      <c r="G22" s="17">
        <f>SUM(G8:G21)</f>
        <v>2677760537742</v>
      </c>
      <c r="H22" s="11"/>
      <c r="I22" s="25">
        <f>SUM(I8:I21)</f>
        <v>474539484</v>
      </c>
      <c r="J22" s="11"/>
      <c r="K22" s="17">
        <f>SUM(K8:K21)</f>
        <v>1024691913</v>
      </c>
      <c r="L22" s="11"/>
      <c r="M22" s="17">
        <f>SUM(M8:M21)</f>
        <v>2678235077234</v>
      </c>
      <c r="N22" s="11"/>
      <c r="O22" s="17">
        <f>SUM(O8:O21)</f>
        <v>2910822967510</v>
      </c>
      <c r="P22" s="11"/>
      <c r="Q22" s="25">
        <f>SUM(Q8:Q21)</f>
        <v>-232587890276</v>
      </c>
      <c r="S22" s="24"/>
      <c r="T22" s="21"/>
      <c r="U22" s="24"/>
      <c r="V22" s="22"/>
      <c r="W22" s="21"/>
      <c r="X22" s="21"/>
    </row>
    <row r="23" spans="1:61" ht="13.5" thickTop="1">
      <c r="S23" s="21"/>
    </row>
    <row r="24" spans="1:61">
      <c r="G24" s="21"/>
      <c r="I24" s="21"/>
      <c r="Q24" s="21"/>
      <c r="S24" s="21"/>
    </row>
    <row r="25" spans="1:61">
      <c r="G25" s="21"/>
      <c r="I25" s="22"/>
      <c r="Q25" s="21"/>
    </row>
    <row r="26" spans="1:61">
      <c r="G26" s="21"/>
      <c r="I26" s="22"/>
      <c r="Q26" s="22"/>
    </row>
    <row r="27" spans="1:61">
      <c r="G27" s="21"/>
      <c r="I27" s="22"/>
      <c r="Q27" s="22"/>
    </row>
    <row r="28" spans="1:61">
      <c r="E28" s="21"/>
      <c r="I28" s="22"/>
    </row>
    <row r="29" spans="1:61">
      <c r="G29" s="21"/>
      <c r="I29" s="22"/>
    </row>
    <row r="30" spans="1:61">
      <c r="G30" s="21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70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2C489-FC9C-4AC5-BBBF-B3B7EB600655}">
  <sheetPr>
    <tabColor theme="6" tint="0.79998168889431442"/>
  </sheetPr>
  <dimension ref="A1:S19"/>
  <sheetViews>
    <sheetView rightToLeft="1" view="pageBreakPreview" zoomScaleNormal="100" zoomScaleSheetLayoutView="100" workbookViewId="0">
      <selection activeCell="Q25" sqref="Q25"/>
    </sheetView>
  </sheetViews>
  <sheetFormatPr defaultRowHeight="12.75"/>
  <cols>
    <col min="1" max="1" width="24.28515625" bestFit="1" customWidth="1"/>
    <col min="2" max="2" width="1" customWidth="1"/>
    <col min="3" max="3" width="11" bestFit="1" customWidth="1"/>
    <col min="4" max="4" width="1.140625" customWidth="1"/>
    <col min="5" max="5" width="13.5703125" bestFit="1" customWidth="1"/>
    <col min="6" max="6" width="1" customWidth="1"/>
    <col min="8" max="8" width="1.28515625" customWidth="1"/>
    <col min="9" max="9" width="14.85546875" bestFit="1" customWidth="1"/>
    <col min="10" max="10" width="1.140625" customWidth="1"/>
    <col min="11" max="11" width="15" bestFit="1" customWidth="1"/>
    <col min="12" max="12" width="1.140625" customWidth="1"/>
    <col min="13" max="13" width="14.85546875" bestFit="1" customWidth="1"/>
    <col min="14" max="14" width="1.28515625" customWidth="1"/>
    <col min="15" max="15" width="15" bestFit="1" customWidth="1"/>
    <col min="16" max="16" width="1.28515625" customWidth="1"/>
    <col min="17" max="17" width="15" bestFit="1" customWidth="1"/>
    <col min="18" max="18" width="0.7109375" customWidth="1"/>
    <col min="19" max="19" width="15" bestFit="1" customWidth="1"/>
  </cols>
  <sheetData>
    <row r="1" spans="1:19" ht="25.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</row>
    <row r="2" spans="1:19" ht="25.5">
      <c r="A2" s="109" t="s">
        <v>25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</row>
    <row r="3" spans="1:19" ht="25.5">
      <c r="A3" s="109" t="s">
        <v>108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</row>
    <row r="4" spans="1:19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</row>
    <row r="5" spans="1:19" ht="24">
      <c r="A5" s="110" t="s">
        <v>97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</row>
    <row r="6" spans="1:19" ht="24" customHeight="1">
      <c r="A6" s="111" t="s">
        <v>98</v>
      </c>
      <c r="B6" s="59"/>
      <c r="C6" s="111" t="s">
        <v>99</v>
      </c>
      <c r="D6" s="111"/>
      <c r="E6" s="111"/>
      <c r="F6" s="111"/>
      <c r="G6" s="111"/>
      <c r="H6" s="59"/>
      <c r="I6" s="111" t="s">
        <v>110</v>
      </c>
      <c r="J6" s="111"/>
      <c r="K6" s="111"/>
      <c r="L6" s="111"/>
      <c r="M6" s="111"/>
      <c r="N6" s="59"/>
      <c r="O6" s="111" t="s">
        <v>111</v>
      </c>
      <c r="P6" s="111"/>
      <c r="Q6" s="111"/>
      <c r="R6" s="111"/>
      <c r="S6" s="111"/>
    </row>
    <row r="7" spans="1:19" ht="63">
      <c r="A7" s="111"/>
      <c r="B7" s="59"/>
      <c r="C7" s="57" t="s">
        <v>100</v>
      </c>
      <c r="D7" s="60"/>
      <c r="E7" s="57" t="s">
        <v>101</v>
      </c>
      <c r="F7" s="60"/>
      <c r="G7" s="57" t="s">
        <v>102</v>
      </c>
      <c r="H7" s="59"/>
      <c r="I7" s="57" t="s">
        <v>103</v>
      </c>
      <c r="J7" s="60"/>
      <c r="K7" s="57" t="s">
        <v>44</v>
      </c>
      <c r="L7" s="60"/>
      <c r="M7" s="57" t="s">
        <v>104</v>
      </c>
      <c r="N7" s="59"/>
      <c r="O7" s="57" t="s">
        <v>103</v>
      </c>
      <c r="P7" s="60"/>
      <c r="Q7" s="57" t="s">
        <v>44</v>
      </c>
      <c r="R7" s="60"/>
      <c r="S7" s="57" t="s">
        <v>104</v>
      </c>
    </row>
    <row r="8" spans="1:19" ht="27" customHeight="1">
      <c r="A8" s="61" t="s">
        <v>92</v>
      </c>
      <c r="B8" s="59"/>
      <c r="C8" s="61" t="s">
        <v>105</v>
      </c>
      <c r="D8" s="59"/>
      <c r="E8" s="62">
        <v>164715462</v>
      </c>
      <c r="F8" s="59"/>
      <c r="G8" s="62">
        <v>4</v>
      </c>
      <c r="H8" s="59"/>
      <c r="I8" s="62">
        <v>0</v>
      </c>
      <c r="J8" s="59"/>
      <c r="K8" s="66">
        <v>0</v>
      </c>
      <c r="L8" s="59"/>
      <c r="M8" s="62">
        <f>I8+K8</f>
        <v>0</v>
      </c>
      <c r="N8" s="59"/>
      <c r="O8" s="62">
        <v>658861848</v>
      </c>
      <c r="P8" s="59"/>
      <c r="Q8" s="66">
        <v>-60269254</v>
      </c>
      <c r="R8" s="59"/>
      <c r="S8" s="62">
        <f>O8+Q8</f>
        <v>598592594</v>
      </c>
    </row>
    <row r="9" spans="1:19" ht="22.5" customHeight="1" thickBot="1">
      <c r="A9" s="58" t="s">
        <v>14</v>
      </c>
      <c r="B9" s="59"/>
      <c r="C9" s="63"/>
      <c r="D9" s="59"/>
      <c r="E9" s="63"/>
      <c r="F9" s="59"/>
      <c r="G9" s="63"/>
      <c r="H9" s="59"/>
      <c r="I9" s="64">
        <f>SUM(I8)</f>
        <v>0</v>
      </c>
      <c r="J9" s="59"/>
      <c r="K9" s="67">
        <f>SUM(K8)</f>
        <v>0</v>
      </c>
      <c r="L9" s="59"/>
      <c r="M9" s="64">
        <f>SUM(M8)</f>
        <v>0</v>
      </c>
      <c r="N9" s="59"/>
      <c r="O9" s="64">
        <f>SUM(O8)</f>
        <v>658861848</v>
      </c>
      <c r="P9" s="59"/>
      <c r="Q9" s="67">
        <f>SUM(Q8)</f>
        <v>-60269254</v>
      </c>
      <c r="R9" s="59"/>
      <c r="S9" s="64">
        <f>SUM(S8)</f>
        <v>598592594</v>
      </c>
    </row>
    <row r="10" spans="1:19" ht="13.5" thickTop="1"/>
    <row r="11" spans="1:19">
      <c r="A11" s="56"/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65"/>
    </row>
    <row r="12" spans="1:19">
      <c r="A12" s="56"/>
      <c r="B12" s="56"/>
      <c r="C12" s="56"/>
      <c r="D12" s="56"/>
      <c r="E12" s="56"/>
      <c r="F12" s="56"/>
      <c r="G12" s="56"/>
      <c r="H12" s="56"/>
      <c r="I12" s="56"/>
      <c r="J12" s="56"/>
      <c r="K12" s="65"/>
      <c r="L12" s="56"/>
      <c r="M12" s="65"/>
      <c r="N12" s="56"/>
      <c r="O12" s="56"/>
      <c r="P12" s="56"/>
      <c r="Q12" s="56"/>
      <c r="R12" s="56"/>
      <c r="S12" s="56"/>
    </row>
    <row r="13" spans="1:19">
      <c r="A13" s="56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65"/>
      <c r="N13" s="56"/>
      <c r="O13" s="56"/>
      <c r="P13" s="56"/>
      <c r="Q13" s="56"/>
      <c r="R13" s="56"/>
      <c r="S13" s="56"/>
    </row>
    <row r="14" spans="1:19">
      <c r="A14" s="56"/>
      <c r="B14" s="56"/>
      <c r="C14" s="56"/>
      <c r="D14" s="56"/>
      <c r="E14" s="56"/>
      <c r="F14" s="56"/>
      <c r="G14" s="56"/>
      <c r="H14" s="56"/>
      <c r="I14" s="56"/>
      <c r="J14" s="56"/>
      <c r="K14" s="65"/>
      <c r="L14" s="56"/>
      <c r="M14" s="56"/>
      <c r="N14" s="56"/>
      <c r="O14" s="56"/>
      <c r="P14" s="56"/>
      <c r="Q14" s="56"/>
      <c r="R14" s="56"/>
      <c r="S14" s="56"/>
    </row>
    <row r="15" spans="1:19">
      <c r="A15" s="56"/>
      <c r="B15" s="56"/>
      <c r="C15" s="56"/>
      <c r="D15" s="56"/>
      <c r="E15" s="56"/>
      <c r="F15" s="56"/>
      <c r="G15" s="56"/>
      <c r="H15" s="56"/>
      <c r="I15" s="56"/>
      <c r="J15" s="56"/>
      <c r="K15" s="65"/>
      <c r="L15" s="56"/>
      <c r="M15" s="56"/>
      <c r="N15" s="56"/>
      <c r="O15" s="56"/>
      <c r="P15" s="56"/>
      <c r="Q15" s="56"/>
      <c r="R15" s="56"/>
      <c r="S15" s="56"/>
    </row>
    <row r="16" spans="1:19">
      <c r="K16" s="21"/>
    </row>
    <row r="17" spans="11:15">
      <c r="K17" s="21"/>
      <c r="O17" s="21"/>
    </row>
    <row r="19" spans="11:15">
      <c r="O19" s="21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7" right="0.7" top="0.75" bottom="0.75" header="0.3" footer="0.3"/>
  <pageSetup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79998168889431442"/>
    <pageSetUpPr fitToPage="1"/>
  </sheetPr>
  <dimension ref="A1:AE26"/>
  <sheetViews>
    <sheetView rightToLeft="1" view="pageBreakPreview" zoomScaleNormal="100" zoomScaleSheetLayoutView="100" workbookViewId="0">
      <selection activeCell="Y24" sqref="Y24"/>
    </sheetView>
  </sheetViews>
  <sheetFormatPr defaultRowHeight="12.75"/>
  <cols>
    <col min="1" max="2" width="2.5703125" customWidth="1"/>
    <col min="3" max="3" width="23.42578125" customWidth="1"/>
    <col min="4" max="4" width="1.28515625" customWidth="1"/>
    <col min="5" max="5" width="12.140625" bestFit="1" customWidth="1"/>
    <col min="6" max="6" width="1.28515625" customWidth="1"/>
    <col min="7" max="7" width="18" bestFit="1" customWidth="1"/>
    <col min="8" max="8" width="1.28515625" customWidth="1"/>
    <col min="9" max="9" width="17.85546875" bestFit="1" customWidth="1"/>
    <col min="10" max="10" width="1.28515625" customWidth="1"/>
    <col min="11" max="11" width="12.28515625" bestFit="1" customWidth="1"/>
    <col min="12" max="12" width="1.28515625" customWidth="1"/>
    <col min="13" max="13" width="16.5703125" bestFit="1" customWidth="1"/>
    <col min="14" max="14" width="1.28515625" customWidth="1"/>
    <col min="15" max="15" width="14.28515625" customWidth="1"/>
    <col min="16" max="16" width="1.28515625" customWidth="1"/>
    <col min="17" max="17" width="15.85546875" bestFit="1" customWidth="1"/>
    <col min="18" max="18" width="1.28515625" customWidth="1"/>
    <col min="19" max="19" width="15.5703125" customWidth="1"/>
    <col min="20" max="20" width="1.28515625" customWidth="1"/>
    <col min="21" max="21" width="11.28515625" customWidth="1"/>
    <col min="22" max="22" width="1.28515625" customWidth="1"/>
    <col min="23" max="23" width="17.85546875" bestFit="1" customWidth="1"/>
    <col min="24" max="24" width="1.28515625" customWidth="1"/>
    <col min="25" max="25" width="22.42578125" bestFit="1" customWidth="1"/>
    <col min="26" max="26" width="1.28515625" customWidth="1"/>
    <col min="27" max="27" width="18.5703125" bestFit="1" customWidth="1"/>
    <col min="28" max="28" width="0.28515625" customWidth="1"/>
    <col min="29" max="29" width="11.5703125" bestFit="1" customWidth="1"/>
    <col min="31" max="31" width="12.7109375" bestFit="1" customWidth="1"/>
  </cols>
  <sheetData>
    <row r="1" spans="1:31" ht="29.1" customHeight="1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</row>
    <row r="2" spans="1:31" ht="21.75" customHeight="1">
      <c r="A2" s="95" t="s">
        <v>1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</row>
    <row r="3" spans="1:31" ht="21.75" customHeight="1">
      <c r="A3" s="95" t="s">
        <v>108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</row>
    <row r="4" spans="1:31" ht="28.5" customHeight="1">
      <c r="A4" s="106" t="s">
        <v>51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</row>
    <row r="5" spans="1:31" ht="27" customHeight="1">
      <c r="A5" s="106" t="s">
        <v>73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</row>
    <row r="6" spans="1:31" ht="24.6" customHeight="1">
      <c r="A6" s="7"/>
      <c r="B6" s="7"/>
      <c r="C6" s="7"/>
      <c r="D6" s="7"/>
      <c r="E6" s="98" t="s">
        <v>107</v>
      </c>
      <c r="F6" s="98"/>
      <c r="G6" s="98"/>
      <c r="H6" s="98"/>
      <c r="I6" s="98"/>
      <c r="J6" s="7"/>
      <c r="K6" s="98" t="s">
        <v>2</v>
      </c>
      <c r="L6" s="98"/>
      <c r="M6" s="98"/>
      <c r="N6" s="98"/>
      <c r="O6" s="98"/>
      <c r="P6" s="98"/>
      <c r="Q6" s="98"/>
      <c r="R6" s="7"/>
      <c r="S6" s="98" t="s">
        <v>109</v>
      </c>
      <c r="T6" s="98"/>
      <c r="U6" s="98"/>
      <c r="V6" s="98"/>
      <c r="W6" s="98"/>
      <c r="X6" s="98"/>
      <c r="Y6" s="98"/>
      <c r="Z6" s="98"/>
      <c r="AA6" s="98"/>
    </row>
    <row r="7" spans="1:31" ht="24.75" customHeight="1">
      <c r="A7" s="7"/>
      <c r="B7" s="7"/>
      <c r="C7" s="7"/>
      <c r="D7" s="7"/>
      <c r="E7" s="100" t="s">
        <v>6</v>
      </c>
      <c r="F7" s="8"/>
      <c r="G7" s="100" t="s">
        <v>7</v>
      </c>
      <c r="H7" s="8"/>
      <c r="I7" s="100" t="s">
        <v>8</v>
      </c>
      <c r="J7" s="7"/>
      <c r="K7" s="99" t="s">
        <v>3</v>
      </c>
      <c r="L7" s="99"/>
      <c r="M7" s="99"/>
      <c r="N7" s="8"/>
      <c r="O7" s="99" t="s">
        <v>4</v>
      </c>
      <c r="P7" s="99"/>
      <c r="Q7" s="99"/>
      <c r="R7" s="7"/>
      <c r="S7" s="100" t="s">
        <v>6</v>
      </c>
      <c r="T7" s="8"/>
      <c r="U7" s="96" t="s">
        <v>10</v>
      </c>
      <c r="V7" s="8"/>
      <c r="W7" s="100" t="s">
        <v>7</v>
      </c>
      <c r="X7" s="8"/>
      <c r="Y7" s="100" t="s">
        <v>8</v>
      </c>
      <c r="Z7" s="8"/>
      <c r="AA7" s="96" t="s">
        <v>11</v>
      </c>
    </row>
    <row r="8" spans="1:31" ht="24.75" customHeight="1">
      <c r="A8" s="98" t="s">
        <v>5</v>
      </c>
      <c r="B8" s="98"/>
      <c r="C8" s="98"/>
      <c r="D8" s="7"/>
      <c r="E8" s="101"/>
      <c r="F8" s="7"/>
      <c r="G8" s="101"/>
      <c r="H8" s="7"/>
      <c r="I8" s="101"/>
      <c r="J8" s="7"/>
      <c r="K8" s="3" t="s">
        <v>6</v>
      </c>
      <c r="L8" s="8"/>
      <c r="M8" s="3" t="s">
        <v>7</v>
      </c>
      <c r="N8" s="7"/>
      <c r="O8" s="3" t="s">
        <v>6</v>
      </c>
      <c r="P8" s="8"/>
      <c r="Q8" s="3" t="s">
        <v>9</v>
      </c>
      <c r="R8" s="7"/>
      <c r="S8" s="101"/>
      <c r="T8" s="7"/>
      <c r="U8" s="97"/>
      <c r="V8" s="7"/>
      <c r="W8" s="101"/>
      <c r="X8" s="7"/>
      <c r="Y8" s="101"/>
      <c r="Z8" s="7"/>
      <c r="AA8" s="97"/>
    </row>
    <row r="9" spans="1:31" ht="24.75" customHeight="1">
      <c r="A9" s="103" t="s">
        <v>12</v>
      </c>
      <c r="B9" s="103"/>
      <c r="C9" s="103"/>
      <c r="D9" s="7"/>
      <c r="E9" s="50">
        <v>108643409</v>
      </c>
      <c r="F9" s="11"/>
      <c r="G9" s="50">
        <v>458317244630</v>
      </c>
      <c r="H9" s="11"/>
      <c r="I9" s="50">
        <v>500248350762</v>
      </c>
      <c r="J9" s="11"/>
      <c r="K9" s="50">
        <v>30643012</v>
      </c>
      <c r="L9" s="11"/>
      <c r="M9" s="50">
        <v>0</v>
      </c>
      <c r="N9" s="11"/>
      <c r="O9" s="24">
        <v>0</v>
      </c>
      <c r="P9" s="11"/>
      <c r="Q9" s="50">
        <v>0</v>
      </c>
      <c r="R9" s="11"/>
      <c r="S9" s="50">
        <v>139286421</v>
      </c>
      <c r="T9" s="11"/>
      <c r="U9" s="50">
        <v>3594</v>
      </c>
      <c r="V9" s="11"/>
      <c r="W9" s="50">
        <v>458317244630</v>
      </c>
      <c r="X9" s="11"/>
      <c r="Y9" s="50">
        <v>500214944572.224</v>
      </c>
      <c r="Z9" s="11"/>
      <c r="AA9" s="51">
        <v>17.634297254191047</v>
      </c>
      <c r="AC9" s="20"/>
      <c r="AD9" s="10"/>
      <c r="AE9" s="21"/>
    </row>
    <row r="10" spans="1:31" ht="24.75" customHeight="1">
      <c r="A10" s="104" t="s">
        <v>13</v>
      </c>
      <c r="B10" s="104"/>
      <c r="C10" s="104"/>
      <c r="D10" s="7"/>
      <c r="E10" s="15">
        <v>242327628</v>
      </c>
      <c r="F10" s="11"/>
      <c r="G10" s="15">
        <v>663489291142</v>
      </c>
      <c r="H10" s="11"/>
      <c r="I10" s="15">
        <v>585987170787</v>
      </c>
      <c r="J10" s="11"/>
      <c r="K10" s="15">
        <v>0</v>
      </c>
      <c r="L10" s="11"/>
      <c r="M10" s="15">
        <v>0</v>
      </c>
      <c r="N10" s="11"/>
      <c r="O10" s="24">
        <v>0</v>
      </c>
      <c r="P10" s="11"/>
      <c r="Q10" s="24">
        <v>0</v>
      </c>
      <c r="R10" s="11"/>
      <c r="S10" s="15">
        <v>242327628</v>
      </c>
      <c r="T10" s="11"/>
      <c r="U10" s="15">
        <v>2420</v>
      </c>
      <c r="V10" s="11"/>
      <c r="W10" s="15">
        <v>663489291142</v>
      </c>
      <c r="X10" s="11"/>
      <c r="Y10" s="15">
        <v>585987170786.58203</v>
      </c>
      <c r="Z10" s="11"/>
      <c r="AA10" s="52">
        <v>20.658063236455334</v>
      </c>
      <c r="AC10" s="20"/>
      <c r="AD10" s="10"/>
      <c r="AE10" s="21"/>
    </row>
    <row r="11" spans="1:31" ht="24.75" customHeight="1">
      <c r="A11" s="105" t="s">
        <v>87</v>
      </c>
      <c r="B11" s="105"/>
      <c r="C11" s="105"/>
      <c r="D11" s="7"/>
      <c r="E11" s="15">
        <v>362184292</v>
      </c>
      <c r="F11" s="11"/>
      <c r="G11" s="15">
        <v>637806522372</v>
      </c>
      <c r="H11" s="11"/>
      <c r="I11" s="15">
        <v>513910825352</v>
      </c>
      <c r="J11" s="11"/>
      <c r="K11" s="15">
        <v>0</v>
      </c>
      <c r="L11" s="11"/>
      <c r="M11" s="15">
        <v>0</v>
      </c>
      <c r="N11" s="11"/>
      <c r="O11" s="24">
        <v>0</v>
      </c>
      <c r="P11" s="11"/>
      <c r="Q11" s="24">
        <v>0</v>
      </c>
      <c r="R11" s="11"/>
      <c r="S11" s="15">
        <v>362184292</v>
      </c>
      <c r="T11" s="11"/>
      <c r="U11" s="15">
        <v>1420</v>
      </c>
      <c r="V11" s="11"/>
      <c r="W11" s="15">
        <v>637806522372</v>
      </c>
      <c r="X11" s="11"/>
      <c r="Y11" s="15">
        <v>513910825352.07397</v>
      </c>
      <c r="Z11" s="11"/>
      <c r="AA11" s="52">
        <v>18.117124157806209</v>
      </c>
      <c r="AC11" s="20"/>
      <c r="AD11" s="10"/>
      <c r="AE11" s="21"/>
    </row>
    <row r="12" spans="1:31" ht="24.75" customHeight="1">
      <c r="A12" s="105" t="s">
        <v>92</v>
      </c>
      <c r="B12" s="105"/>
      <c r="C12" s="105"/>
      <c r="D12" s="7"/>
      <c r="E12" s="15">
        <v>227915462</v>
      </c>
      <c r="F12" s="11"/>
      <c r="G12" s="15">
        <v>277477641457</v>
      </c>
      <c r="H12" s="11"/>
      <c r="I12" s="15">
        <v>227286761756</v>
      </c>
      <c r="J12" s="11"/>
      <c r="K12" s="15">
        <v>0</v>
      </c>
      <c r="L12" s="11"/>
      <c r="M12" s="15">
        <v>0</v>
      </c>
      <c r="N12" s="11"/>
      <c r="O12" s="24">
        <v>0</v>
      </c>
      <c r="P12" s="11"/>
      <c r="Q12" s="24">
        <v>0</v>
      </c>
      <c r="R12" s="11"/>
      <c r="S12" s="16">
        <v>227915462</v>
      </c>
      <c r="T12" s="11"/>
      <c r="U12" s="15">
        <v>998</v>
      </c>
      <c r="V12" s="11"/>
      <c r="W12" s="16">
        <v>277477641457</v>
      </c>
      <c r="X12" s="11"/>
      <c r="Y12" s="16">
        <v>227286761756.38199</v>
      </c>
      <c r="Z12" s="11"/>
      <c r="AA12" s="72">
        <v>8.0126400905158022</v>
      </c>
      <c r="AC12" s="20"/>
      <c r="AD12" s="10"/>
      <c r="AE12" s="21"/>
    </row>
    <row r="13" spans="1:31" ht="24.75" customHeight="1" thickBot="1">
      <c r="A13" s="102" t="s">
        <v>14</v>
      </c>
      <c r="B13" s="102"/>
      <c r="C13" s="102"/>
      <c r="D13" s="9"/>
      <c r="E13" s="17">
        <f>SUM(E9:E12)</f>
        <v>941070791</v>
      </c>
      <c r="F13" s="11"/>
      <c r="G13" s="17">
        <f>SUM(G9:G12)</f>
        <v>2037090699601</v>
      </c>
      <c r="H13" s="11"/>
      <c r="I13" s="17">
        <f>SUM(I9:I12)</f>
        <v>1827433108657</v>
      </c>
      <c r="J13" s="11"/>
      <c r="K13" s="17">
        <f>SUM(K9:K12)</f>
        <v>30643012</v>
      </c>
      <c r="L13" s="11"/>
      <c r="M13" s="17">
        <f>SUM(M9:M12)</f>
        <v>0</v>
      </c>
      <c r="N13" s="11"/>
      <c r="O13" s="25">
        <f>SUM(O9:O12)</f>
        <v>0</v>
      </c>
      <c r="P13" s="11"/>
      <c r="Q13" s="25">
        <f>SUM(Q9:Q12)</f>
        <v>0</v>
      </c>
      <c r="R13" s="11"/>
      <c r="S13" s="17">
        <f>SUM(S9:S12)</f>
        <v>971713803</v>
      </c>
      <c r="T13" s="11"/>
      <c r="U13" s="15"/>
      <c r="V13" s="11"/>
      <c r="W13" s="17">
        <f>SUM(W9:W12)</f>
        <v>2037090699601</v>
      </c>
      <c r="X13" s="11"/>
      <c r="Y13" s="17">
        <f>SUM(Y9:Y12)</f>
        <v>1827399702467.262</v>
      </c>
      <c r="Z13" s="11"/>
      <c r="AA13" s="70">
        <f>SUM(AA9:AA12)</f>
        <v>64.422124738968392</v>
      </c>
      <c r="AC13" s="20"/>
      <c r="AD13" s="10"/>
      <c r="AE13" s="21"/>
    </row>
    <row r="14" spans="1:31" ht="13.5" thickTop="1">
      <c r="AE14" s="21"/>
    </row>
    <row r="15" spans="1:31">
      <c r="AA15" s="10"/>
    </row>
    <row r="16" spans="1:31">
      <c r="M16" s="21"/>
      <c r="Y16" s="21"/>
      <c r="AA16" s="10"/>
    </row>
    <row r="17" spans="9:27">
      <c r="K17" s="21"/>
      <c r="M17" s="21"/>
      <c r="Y17" s="21"/>
      <c r="AA17" s="21"/>
    </row>
    <row r="18" spans="9:27">
      <c r="K18" s="21"/>
      <c r="M18" s="21"/>
      <c r="W18" s="21"/>
      <c r="Y18" s="21"/>
    </row>
    <row r="19" spans="9:27">
      <c r="I19" s="21"/>
      <c r="K19" s="21"/>
      <c r="M19" s="21"/>
      <c r="Y19" s="21"/>
    </row>
    <row r="20" spans="9:27" ht="14.25">
      <c r="I20" s="21"/>
      <c r="M20" s="21"/>
      <c r="Y20" s="33"/>
      <c r="AA20" s="49"/>
    </row>
    <row r="21" spans="9:27">
      <c r="K21" s="21"/>
      <c r="S21" s="21"/>
      <c r="Y21" s="46"/>
    </row>
    <row r="22" spans="9:27">
      <c r="K22" s="21"/>
      <c r="M22" s="44"/>
      <c r="O22" s="44"/>
      <c r="S22" s="21"/>
      <c r="W22" s="21"/>
    </row>
    <row r="23" spans="9:27">
      <c r="M23" s="44"/>
      <c r="O23" s="21"/>
      <c r="S23" s="21"/>
      <c r="W23" s="21"/>
      <c r="Y23" s="94"/>
    </row>
    <row r="24" spans="9:27">
      <c r="M24" s="21"/>
      <c r="O24" s="21"/>
      <c r="S24" s="21"/>
    </row>
    <row r="25" spans="9:27">
      <c r="M25" s="44"/>
      <c r="W25" s="21"/>
    </row>
    <row r="26" spans="9:27">
      <c r="M26" s="21"/>
      <c r="W26" s="10"/>
    </row>
  </sheetData>
  <mergeCells count="24">
    <mergeCell ref="A1:AA1"/>
    <mergeCell ref="A2:AA2"/>
    <mergeCell ref="A3:AA3"/>
    <mergeCell ref="A4:AA4"/>
    <mergeCell ref="A5:AA5"/>
    <mergeCell ref="A13:C13"/>
    <mergeCell ref="A8:C8"/>
    <mergeCell ref="A9:C9"/>
    <mergeCell ref="A10:C10"/>
    <mergeCell ref="E6:I6"/>
    <mergeCell ref="E7:E8"/>
    <mergeCell ref="G7:G8"/>
    <mergeCell ref="I7:I8"/>
    <mergeCell ref="A11:C11"/>
    <mergeCell ref="A12:C12"/>
    <mergeCell ref="AA7:AA8"/>
    <mergeCell ref="K6:Q6"/>
    <mergeCell ref="S6:AA6"/>
    <mergeCell ref="K7:M7"/>
    <mergeCell ref="O7:Q7"/>
    <mergeCell ref="S7:S8"/>
    <mergeCell ref="U7:U8"/>
    <mergeCell ref="W7:W8"/>
    <mergeCell ref="Y7:Y8"/>
  </mergeCells>
  <pageMargins left="0.39" right="0.39" top="0.39" bottom="0.39" header="0" footer="0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79998168889431442"/>
    <pageSetUpPr fitToPage="1"/>
  </sheetPr>
  <dimension ref="A1:AD39"/>
  <sheetViews>
    <sheetView rightToLeft="1" view="pageBreakPreview" zoomScaleNormal="100" zoomScaleSheetLayoutView="100" workbookViewId="0">
      <selection activeCell="L23" sqref="L23"/>
    </sheetView>
  </sheetViews>
  <sheetFormatPr defaultRowHeight="12.75"/>
  <cols>
    <col min="1" max="1" width="14.85546875" customWidth="1"/>
    <col min="2" max="2" width="15.28515625" customWidth="1"/>
    <col min="3" max="3" width="1.28515625" customWidth="1"/>
    <col min="4" max="4" width="11" customWidth="1"/>
    <col min="5" max="5" width="1.28515625" customWidth="1"/>
    <col min="6" max="6" width="17.85546875" bestFit="1" customWidth="1"/>
    <col min="7" max="7" width="1.28515625" customWidth="1"/>
    <col min="8" max="8" width="17.7109375" bestFit="1" customWidth="1"/>
    <col min="9" max="9" width="1.28515625" customWidth="1"/>
    <col min="10" max="10" width="13.7109375" bestFit="1" customWidth="1"/>
    <col min="11" max="11" width="1.28515625" customWidth="1"/>
    <col min="12" max="12" width="19" bestFit="1" customWidth="1"/>
    <col min="13" max="13" width="1.28515625" customWidth="1"/>
    <col min="14" max="14" width="15.28515625" bestFit="1" customWidth="1"/>
    <col min="15" max="15" width="1.28515625" customWidth="1"/>
    <col min="16" max="16" width="18.85546875" bestFit="1" customWidth="1"/>
    <col min="17" max="17" width="0.85546875" customWidth="1"/>
    <col min="18" max="18" width="11" bestFit="1" customWidth="1"/>
    <col min="19" max="19" width="1.28515625" customWidth="1"/>
    <col min="20" max="20" width="22.28515625" bestFit="1" customWidth="1"/>
    <col min="21" max="21" width="1.28515625" customWidth="1"/>
    <col min="22" max="22" width="22.42578125" bestFit="1" customWidth="1"/>
    <col min="23" max="23" width="1.28515625" customWidth="1"/>
    <col min="24" max="24" width="17.7109375" bestFit="1" customWidth="1"/>
    <col min="25" max="25" width="1.28515625" customWidth="1"/>
    <col min="26" max="26" width="18.28515625" bestFit="1" customWidth="1"/>
    <col min="27" max="27" width="20.140625" bestFit="1" customWidth="1"/>
    <col min="28" max="28" width="21.28515625" customWidth="1"/>
    <col min="29" max="29" width="18.5703125" bestFit="1" customWidth="1"/>
  </cols>
  <sheetData>
    <row r="1" spans="1:30" ht="29.1" customHeight="1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</row>
    <row r="2" spans="1:30" ht="21.75" customHeight="1">
      <c r="A2" s="95" t="s">
        <v>1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</row>
    <row r="3" spans="1:30" ht="21.75" customHeight="1">
      <c r="A3" s="95" t="s">
        <v>108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</row>
    <row r="4" spans="1:30" ht="14.45" customHeight="1"/>
    <row r="5" spans="1:30" ht="24">
      <c r="A5" s="106" t="s">
        <v>52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</row>
    <row r="6" spans="1:30" ht="24.75" customHeight="1">
      <c r="A6" s="11"/>
      <c r="B6" s="11"/>
      <c r="C6" s="11"/>
      <c r="D6" s="98" t="s">
        <v>107</v>
      </c>
      <c r="E6" s="98"/>
      <c r="F6" s="98"/>
      <c r="G6" s="98"/>
      <c r="H6" s="98"/>
      <c r="I6" s="11"/>
      <c r="J6" s="98" t="s">
        <v>2</v>
      </c>
      <c r="K6" s="98"/>
      <c r="L6" s="98"/>
      <c r="M6" s="98"/>
      <c r="N6" s="98"/>
      <c r="O6" s="98"/>
      <c r="P6" s="98"/>
      <c r="Q6" s="11"/>
      <c r="R6" s="98" t="s">
        <v>109</v>
      </c>
      <c r="S6" s="98"/>
      <c r="T6" s="98"/>
      <c r="U6" s="98"/>
      <c r="V6" s="98"/>
      <c r="W6" s="98"/>
      <c r="X6" s="98"/>
      <c r="Y6" s="98"/>
      <c r="Z6" s="98"/>
    </row>
    <row r="7" spans="1:30" ht="24.75" customHeight="1">
      <c r="A7" s="11"/>
      <c r="B7" s="11"/>
      <c r="C7" s="11"/>
      <c r="D7" s="100" t="s">
        <v>18</v>
      </c>
      <c r="E7" s="12"/>
      <c r="F7" s="100" t="s">
        <v>7</v>
      </c>
      <c r="G7" s="12"/>
      <c r="H7" s="100" t="s">
        <v>8</v>
      </c>
      <c r="I7" s="11"/>
      <c r="J7" s="99" t="s">
        <v>15</v>
      </c>
      <c r="K7" s="99"/>
      <c r="L7" s="99"/>
      <c r="M7" s="12"/>
      <c r="N7" s="99" t="s">
        <v>16</v>
      </c>
      <c r="O7" s="99"/>
      <c r="P7" s="99"/>
      <c r="Q7" s="11"/>
      <c r="R7" s="100" t="s">
        <v>6</v>
      </c>
      <c r="S7" s="12"/>
      <c r="T7" s="96" t="s">
        <v>19</v>
      </c>
      <c r="U7" s="12"/>
      <c r="V7" s="100" t="s">
        <v>7</v>
      </c>
      <c r="W7" s="12"/>
      <c r="X7" s="100" t="s">
        <v>8</v>
      </c>
      <c r="Y7" s="12"/>
      <c r="Z7" s="96" t="s">
        <v>11</v>
      </c>
    </row>
    <row r="8" spans="1:30" ht="24.75" customHeight="1">
      <c r="A8" s="98" t="s">
        <v>17</v>
      </c>
      <c r="B8" s="98"/>
      <c r="C8" s="11"/>
      <c r="D8" s="101"/>
      <c r="E8" s="2"/>
      <c r="F8" s="101"/>
      <c r="G8" s="11"/>
      <c r="H8" s="101"/>
      <c r="I8" s="11"/>
      <c r="J8" s="3" t="s">
        <v>6</v>
      </c>
      <c r="K8" s="12"/>
      <c r="L8" s="3" t="s">
        <v>7</v>
      </c>
      <c r="M8" s="11"/>
      <c r="N8" s="3" t="s">
        <v>6</v>
      </c>
      <c r="O8" s="12"/>
      <c r="P8" s="3" t="s">
        <v>9</v>
      </c>
      <c r="Q8" s="11"/>
      <c r="R8" s="101"/>
      <c r="S8" s="11"/>
      <c r="T8" s="97"/>
      <c r="U8" s="11"/>
      <c r="V8" s="101"/>
      <c r="W8" s="11"/>
      <c r="X8" s="101"/>
      <c r="Y8" s="11"/>
      <c r="Z8" s="97"/>
      <c r="AA8" s="21"/>
    </row>
    <row r="9" spans="1:30" ht="24.75" customHeight="1">
      <c r="A9" s="107" t="s">
        <v>74</v>
      </c>
      <c r="B9" s="107"/>
      <c r="C9" s="11"/>
      <c r="D9" s="50">
        <v>25293438</v>
      </c>
      <c r="E9" s="11"/>
      <c r="F9" s="50">
        <v>476678530376</v>
      </c>
      <c r="G9" s="11"/>
      <c r="H9" s="50">
        <v>476822018396</v>
      </c>
      <c r="I9" s="11"/>
      <c r="J9" s="50">
        <v>1342501419</v>
      </c>
      <c r="K9" s="11"/>
      <c r="L9" s="50">
        <v>25711582269250</v>
      </c>
      <c r="M9" s="50"/>
      <c r="N9" s="24">
        <v>-1351152133</v>
      </c>
      <c r="O9" s="50"/>
      <c r="P9" s="50">
        <v>25878133543080</v>
      </c>
      <c r="Q9" s="11"/>
      <c r="R9" s="50">
        <v>16642724</v>
      </c>
      <c r="S9" s="11"/>
      <c r="T9" s="50">
        <v>19407</v>
      </c>
      <c r="U9" s="11"/>
      <c r="V9" s="50">
        <v>322493057893</v>
      </c>
      <c r="W9" s="11"/>
      <c r="X9" s="50">
        <v>322961524498.83099</v>
      </c>
      <c r="Y9" s="11"/>
      <c r="Z9" s="51">
        <v>11.385504544550415</v>
      </c>
      <c r="AA9" s="45"/>
      <c r="AB9" s="45"/>
      <c r="AC9" s="21"/>
      <c r="AD9" s="21"/>
    </row>
    <row r="10" spans="1:30" ht="24.75" customHeight="1">
      <c r="A10" s="105" t="s">
        <v>81</v>
      </c>
      <c r="B10" s="105"/>
      <c r="C10" s="11"/>
      <c r="D10" s="15">
        <v>7157138</v>
      </c>
      <c r="E10" s="11"/>
      <c r="F10" s="15">
        <v>121105945027</v>
      </c>
      <c r="G10" s="11"/>
      <c r="H10" s="15">
        <v>117323069751</v>
      </c>
      <c r="I10" s="11"/>
      <c r="J10" s="15">
        <v>6257684</v>
      </c>
      <c r="K10" s="11"/>
      <c r="L10" s="15">
        <v>96871916962</v>
      </c>
      <c r="M10" s="11"/>
      <c r="N10" s="24">
        <v>-2800000</v>
      </c>
      <c r="O10" s="11"/>
      <c r="P10" s="15">
        <v>41428800000</v>
      </c>
      <c r="Q10" s="11"/>
      <c r="R10" s="15">
        <v>10614822</v>
      </c>
      <c r="S10" s="11"/>
      <c r="T10" s="15">
        <v>15454</v>
      </c>
      <c r="U10" s="11"/>
      <c r="V10" s="15">
        <v>172480574469</v>
      </c>
      <c r="W10" s="11"/>
      <c r="X10" s="15">
        <v>163966000116.77399</v>
      </c>
      <c r="Y10" s="11"/>
      <c r="Z10" s="52">
        <v>5.7803654549198207</v>
      </c>
      <c r="AA10" s="45"/>
      <c r="AB10" s="45"/>
      <c r="AC10" s="73"/>
      <c r="AD10" s="21"/>
    </row>
    <row r="11" spans="1:30" ht="24.75" customHeight="1">
      <c r="A11" s="105" t="s">
        <v>76</v>
      </c>
      <c r="B11" s="105"/>
      <c r="C11" s="11"/>
      <c r="D11" s="15">
        <v>1714939</v>
      </c>
      <c r="E11" s="11"/>
      <c r="F11" s="15">
        <v>44152583034</v>
      </c>
      <c r="G11" s="11"/>
      <c r="H11" s="15">
        <v>40212247854</v>
      </c>
      <c r="I11" s="11"/>
      <c r="J11" s="15">
        <v>34383</v>
      </c>
      <c r="K11" s="11"/>
      <c r="L11" s="15">
        <v>772605101</v>
      </c>
      <c r="M11" s="11"/>
      <c r="N11" s="24">
        <v>0</v>
      </c>
      <c r="O11" s="11"/>
      <c r="P11" s="15">
        <v>0</v>
      </c>
      <c r="Q11" s="11"/>
      <c r="R11" s="15">
        <v>1749322</v>
      </c>
      <c r="S11" s="11"/>
      <c r="T11" s="15">
        <v>22212</v>
      </c>
      <c r="U11" s="11"/>
      <c r="V11" s="15">
        <v>44925188135</v>
      </c>
      <c r="W11" s="11"/>
      <c r="X11" s="15">
        <v>38838066531.4786</v>
      </c>
      <c r="Y11" s="11"/>
      <c r="Z11" s="52">
        <v>1.3691754263356579</v>
      </c>
      <c r="AA11" s="45"/>
      <c r="AB11" s="45"/>
      <c r="AC11" s="73"/>
    </row>
    <row r="12" spans="1:30" ht="24.75" customHeight="1">
      <c r="A12" s="105" t="s">
        <v>96</v>
      </c>
      <c r="B12" s="105"/>
      <c r="C12" s="11"/>
      <c r="D12" s="15">
        <v>91920</v>
      </c>
      <c r="E12" s="11"/>
      <c r="F12" s="15">
        <v>1388779683</v>
      </c>
      <c r="G12" s="11"/>
      <c r="H12" s="15">
        <v>1462275467</v>
      </c>
      <c r="I12" s="11"/>
      <c r="J12" s="15">
        <v>0</v>
      </c>
      <c r="K12" s="11"/>
      <c r="L12" s="15">
        <v>0</v>
      </c>
      <c r="M12" s="11"/>
      <c r="N12" s="24">
        <v>0</v>
      </c>
      <c r="O12" s="11"/>
      <c r="P12" s="15">
        <v>0</v>
      </c>
      <c r="Q12" s="11"/>
      <c r="R12" s="15">
        <v>91920</v>
      </c>
      <c r="S12" s="11"/>
      <c r="T12" s="15">
        <v>16398</v>
      </c>
      <c r="U12" s="11"/>
      <c r="V12" s="15">
        <v>1388779683</v>
      </c>
      <c r="W12" s="11"/>
      <c r="X12" s="15">
        <v>1506748341.5910001</v>
      </c>
      <c r="Y12" s="11"/>
      <c r="Z12" s="52">
        <v>5.3118061407776848E-2</v>
      </c>
      <c r="AA12" s="45"/>
      <c r="AB12" s="45"/>
      <c r="AC12" s="21"/>
    </row>
    <row r="13" spans="1:30" ht="24.75" customHeight="1">
      <c r="A13" s="105" t="s">
        <v>95</v>
      </c>
      <c r="B13" s="105"/>
      <c r="C13" s="11"/>
      <c r="D13" s="15">
        <v>1507994</v>
      </c>
      <c r="E13" s="11"/>
      <c r="F13" s="15">
        <v>22863078390</v>
      </c>
      <c r="G13" s="11"/>
      <c r="H13" s="15">
        <v>24191363856</v>
      </c>
      <c r="I13" s="11"/>
      <c r="J13" s="15">
        <v>66572</v>
      </c>
      <c r="K13" s="11"/>
      <c r="L13" s="15">
        <v>1084990963</v>
      </c>
      <c r="M13" s="11"/>
      <c r="N13" s="24">
        <v>0</v>
      </c>
      <c r="O13" s="11"/>
      <c r="P13" s="15">
        <v>0</v>
      </c>
      <c r="Q13" s="11"/>
      <c r="R13" s="15">
        <v>1574566</v>
      </c>
      <c r="S13" s="11"/>
      <c r="T13" s="15">
        <v>16499</v>
      </c>
      <c r="U13" s="11"/>
      <c r="V13" s="15">
        <v>23948069353</v>
      </c>
      <c r="W13" s="11"/>
      <c r="X13" s="15">
        <v>25969184764.615002</v>
      </c>
      <c r="Y13" s="11"/>
      <c r="Z13" s="52">
        <v>0.91550308233965416</v>
      </c>
      <c r="AA13" s="45"/>
      <c r="AB13" s="45"/>
      <c r="AC13" s="21"/>
    </row>
    <row r="14" spans="1:30" ht="24.75" customHeight="1">
      <c r="A14" s="105" t="s">
        <v>77</v>
      </c>
      <c r="B14" s="105"/>
      <c r="C14" s="11"/>
      <c r="D14" s="15">
        <v>2294575</v>
      </c>
      <c r="E14" s="11"/>
      <c r="F14" s="15">
        <v>33885718538</v>
      </c>
      <c r="G14" s="11"/>
      <c r="H14" s="15">
        <v>34260067034</v>
      </c>
      <c r="I14" s="11"/>
      <c r="J14" s="15">
        <v>52283956</v>
      </c>
      <c r="K14" s="11"/>
      <c r="L14" s="15">
        <v>796582330597</v>
      </c>
      <c r="M14" s="11"/>
      <c r="N14" s="24">
        <v>-48843229</v>
      </c>
      <c r="O14" s="11"/>
      <c r="P14" s="15">
        <v>744778935290</v>
      </c>
      <c r="Q14" s="11"/>
      <c r="R14" s="15">
        <v>5735302</v>
      </c>
      <c r="S14" s="11"/>
      <c r="T14" s="15">
        <v>15349</v>
      </c>
      <c r="U14" s="11"/>
      <c r="V14" s="15">
        <v>87855363991</v>
      </c>
      <c r="W14" s="11"/>
      <c r="X14" s="15">
        <v>88024658100.658096</v>
      </c>
      <c r="Y14" s="11"/>
      <c r="Z14" s="52">
        <v>3.1031719533549786</v>
      </c>
      <c r="AA14" s="45"/>
      <c r="AB14" s="45"/>
      <c r="AC14" s="21"/>
      <c r="AD14" s="21"/>
    </row>
    <row r="15" spans="1:30" ht="24.75" customHeight="1">
      <c r="A15" s="105" t="s">
        <v>80</v>
      </c>
      <c r="B15" s="105"/>
      <c r="C15" s="11"/>
      <c r="D15" s="15">
        <v>6468654</v>
      </c>
      <c r="E15" s="11"/>
      <c r="F15" s="15">
        <v>98967137664</v>
      </c>
      <c r="G15" s="11"/>
      <c r="H15" s="15">
        <v>90842781789</v>
      </c>
      <c r="I15" s="11"/>
      <c r="J15" s="15">
        <v>10600000</v>
      </c>
      <c r="K15" s="11"/>
      <c r="L15" s="15">
        <v>149706600000</v>
      </c>
      <c r="M15" s="11"/>
      <c r="N15" s="24">
        <v>-10000000</v>
      </c>
      <c r="O15" s="11"/>
      <c r="P15" s="15">
        <v>148981437084</v>
      </c>
      <c r="Q15" s="11"/>
      <c r="R15" s="15">
        <v>7068654</v>
      </c>
      <c r="S15" s="11"/>
      <c r="T15" s="15">
        <v>14905</v>
      </c>
      <c r="U15" s="11"/>
      <c r="V15" s="15">
        <v>102983434457</v>
      </c>
      <c r="W15" s="11"/>
      <c r="X15" s="15">
        <v>105309823057.58</v>
      </c>
      <c r="Y15" s="11"/>
      <c r="Z15" s="52">
        <v>3.7125334693303911</v>
      </c>
      <c r="AA15" s="45"/>
      <c r="AB15" s="45"/>
      <c r="AC15" s="73"/>
      <c r="AD15" s="21"/>
    </row>
    <row r="16" spans="1:30" ht="24.75" customHeight="1">
      <c r="A16" s="105" t="s">
        <v>93</v>
      </c>
      <c r="B16" s="105"/>
      <c r="C16" s="11"/>
      <c r="D16" s="15">
        <v>8575874</v>
      </c>
      <c r="E16" s="11"/>
      <c r="F16" s="15">
        <v>84666185180</v>
      </c>
      <c r="G16" s="11"/>
      <c r="H16" s="15">
        <v>78407435459</v>
      </c>
      <c r="I16" s="11"/>
      <c r="J16" s="15">
        <v>200000</v>
      </c>
      <c r="K16" s="11"/>
      <c r="L16" s="15">
        <v>1722172902</v>
      </c>
      <c r="M16" s="11"/>
      <c r="N16" s="24">
        <v>0</v>
      </c>
      <c r="O16" s="11"/>
      <c r="P16" s="15">
        <v>0</v>
      </c>
      <c r="Q16" s="11"/>
      <c r="R16" s="15">
        <v>8775874</v>
      </c>
      <c r="S16" s="11"/>
      <c r="T16" s="15">
        <v>8607</v>
      </c>
      <c r="U16" s="11"/>
      <c r="V16" s="15">
        <v>86388358082</v>
      </c>
      <c r="W16" s="11"/>
      <c r="X16" s="15">
        <v>75499201902.141693</v>
      </c>
      <c r="Y16" s="11"/>
      <c r="Z16" s="52">
        <v>2.6616065418339794</v>
      </c>
      <c r="AA16" s="45"/>
      <c r="AB16" s="45"/>
      <c r="AC16" s="73"/>
      <c r="AD16" s="21"/>
    </row>
    <row r="17" spans="1:30" ht="24.75" customHeight="1">
      <c r="A17" s="105" t="s">
        <v>106</v>
      </c>
      <c r="B17" s="105"/>
      <c r="D17" s="15">
        <v>510624</v>
      </c>
      <c r="E17" s="11"/>
      <c r="F17" s="15">
        <v>19899971155</v>
      </c>
      <c r="G17" s="11"/>
      <c r="H17" s="15">
        <v>20851298647</v>
      </c>
      <c r="I17" s="11"/>
      <c r="J17" s="15">
        <v>220368</v>
      </c>
      <c r="K17" s="11"/>
      <c r="L17" s="15">
        <v>9099980091</v>
      </c>
      <c r="M17" s="11"/>
      <c r="N17" s="24">
        <v>-205889</v>
      </c>
      <c r="O17" s="11"/>
      <c r="P17" s="15">
        <v>8644149299</v>
      </c>
      <c r="Q17" s="11"/>
      <c r="R17" s="15">
        <v>525103</v>
      </c>
      <c r="S17" s="11"/>
      <c r="T17" s="15">
        <v>42000</v>
      </c>
      <c r="U17" s="11"/>
      <c r="V17" s="15">
        <v>20499984900</v>
      </c>
      <c r="W17" s="11"/>
      <c r="X17" s="15">
        <v>22046193467.287498</v>
      </c>
      <c r="Y17" s="11"/>
      <c r="Z17" s="52">
        <v>0.77720414622562273</v>
      </c>
      <c r="AA17" s="45"/>
      <c r="AB17" s="45"/>
      <c r="AC17" s="21"/>
      <c r="AD17" s="21"/>
    </row>
    <row r="18" spans="1:30" ht="24.75" customHeight="1">
      <c r="A18" s="105" t="s">
        <v>83</v>
      </c>
      <c r="B18" s="105"/>
      <c r="D18" s="15">
        <v>0</v>
      </c>
      <c r="E18" s="11"/>
      <c r="F18" s="15">
        <v>0</v>
      </c>
      <c r="G18" s="11"/>
      <c r="H18" s="15">
        <v>0</v>
      </c>
      <c r="I18" s="11"/>
      <c r="J18" s="77">
        <v>199823</v>
      </c>
      <c r="K18" s="80"/>
      <c r="L18" s="77">
        <v>6599988836</v>
      </c>
      <c r="M18" s="80"/>
      <c r="N18" s="76">
        <v>0</v>
      </c>
      <c r="O18" s="80"/>
      <c r="P18" s="77">
        <v>0</v>
      </c>
      <c r="Q18" s="11"/>
      <c r="R18" s="15">
        <v>199823</v>
      </c>
      <c r="S18" s="11"/>
      <c r="T18" s="15">
        <v>33612</v>
      </c>
      <c r="U18" s="11"/>
      <c r="V18" s="15">
        <v>6599988836</v>
      </c>
      <c r="W18" s="11"/>
      <c r="X18" s="15">
        <v>6713973984.81322</v>
      </c>
      <c r="Y18" s="11"/>
      <c r="Z18" s="52">
        <v>0.23669067525831816</v>
      </c>
      <c r="AA18" s="45"/>
      <c r="AB18" s="45"/>
      <c r="AC18" s="21"/>
      <c r="AD18" s="21"/>
    </row>
    <row r="19" spans="1:30" ht="24.75" customHeight="1" thickBot="1">
      <c r="A19" s="102" t="s">
        <v>14</v>
      </c>
      <c r="B19" s="102"/>
      <c r="C19" s="11"/>
      <c r="D19" s="17">
        <f>SUM(D9:D18)</f>
        <v>53615156</v>
      </c>
      <c r="E19" s="11"/>
      <c r="F19" s="17">
        <f>SUM(F9:F18)</f>
        <v>903607929047</v>
      </c>
      <c r="G19" s="11"/>
      <c r="H19" s="17">
        <f>SUM(H9:H18)</f>
        <v>884372558253</v>
      </c>
      <c r="I19" s="11"/>
      <c r="J19" s="79">
        <f>SUM(J9:J18)</f>
        <v>1412364205</v>
      </c>
      <c r="K19" s="11"/>
      <c r="L19" s="79">
        <f>SUM(L9:L18)</f>
        <v>26774022854702</v>
      </c>
      <c r="M19" s="11"/>
      <c r="N19" s="78">
        <f>SUM(N9:N18)</f>
        <v>-1413001251</v>
      </c>
      <c r="O19" s="11"/>
      <c r="P19" s="79">
        <f>SUM(P9:P18)</f>
        <v>26821966864753</v>
      </c>
      <c r="Q19" s="11"/>
      <c r="R19" s="17">
        <f>SUM(R9:R18)</f>
        <v>52978110</v>
      </c>
      <c r="S19" s="11"/>
      <c r="T19" s="15"/>
      <c r="U19" s="11"/>
      <c r="V19" s="17">
        <f>SUM(V9:V18)</f>
        <v>869562799799</v>
      </c>
      <c r="W19" s="11"/>
      <c r="X19" s="17">
        <f>SUM(X9:X18)</f>
        <v>850835374765.77002</v>
      </c>
      <c r="Y19" s="11"/>
      <c r="Z19" s="81">
        <f>SUM(Z9:Z18)</f>
        <v>29.994873355556617</v>
      </c>
      <c r="AA19" s="45"/>
      <c r="AB19" s="45"/>
      <c r="AC19" s="21"/>
    </row>
    <row r="20" spans="1:30" ht="13.5" thickTop="1"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71"/>
      <c r="AB20" s="38"/>
      <c r="AC20" s="21"/>
    </row>
    <row r="21" spans="1:30">
      <c r="H21" s="21"/>
      <c r="R21" s="21"/>
      <c r="V21" s="21"/>
      <c r="X21" s="21"/>
      <c r="AB21" s="38"/>
    </row>
    <row r="22" spans="1:30">
      <c r="D22" s="21"/>
      <c r="F22" s="21"/>
      <c r="H22" s="21"/>
      <c r="J22" s="21"/>
      <c r="L22" s="21"/>
      <c r="N22" s="22"/>
      <c r="P22" s="22"/>
      <c r="R22" s="21"/>
      <c r="V22" s="21"/>
      <c r="X22" s="21"/>
      <c r="AB22" s="38"/>
    </row>
    <row r="23" spans="1:30">
      <c r="H23" s="21"/>
      <c r="J23" s="21"/>
      <c r="L23" s="21"/>
      <c r="N23" s="21"/>
      <c r="P23" s="21"/>
      <c r="R23" s="21"/>
      <c r="T23" s="21"/>
      <c r="V23" s="37"/>
      <c r="X23" s="21"/>
      <c r="Z23" s="21"/>
      <c r="AB23" s="38"/>
    </row>
    <row r="24" spans="1:30">
      <c r="H24" s="21"/>
      <c r="J24" s="21"/>
      <c r="L24" s="21"/>
      <c r="N24" s="21"/>
      <c r="P24" s="21"/>
      <c r="R24" s="21"/>
      <c r="T24" s="21"/>
      <c r="V24" s="21"/>
      <c r="X24" s="21"/>
      <c r="AB24" s="38"/>
    </row>
    <row r="25" spans="1:30">
      <c r="H25" s="21"/>
      <c r="J25" s="21"/>
      <c r="L25" s="21"/>
      <c r="N25" s="21"/>
      <c r="P25" s="21"/>
      <c r="T25" s="21"/>
      <c r="V25" s="21"/>
      <c r="Z25" s="10"/>
      <c r="AB25" s="38"/>
    </row>
    <row r="26" spans="1:30">
      <c r="H26" s="21"/>
      <c r="J26" s="21"/>
      <c r="L26" s="22"/>
      <c r="N26" s="21"/>
      <c r="P26" s="21"/>
      <c r="AB26" s="38"/>
    </row>
    <row r="27" spans="1:30">
      <c r="H27" s="21"/>
      <c r="J27" s="21"/>
      <c r="L27" s="21"/>
      <c r="N27" s="21"/>
      <c r="P27" s="21"/>
      <c r="AB27" s="38"/>
    </row>
    <row r="28" spans="1:30">
      <c r="H28" s="21"/>
      <c r="N28" s="22"/>
      <c r="P28" s="21"/>
      <c r="V28" s="21"/>
      <c r="AB28" s="38"/>
    </row>
    <row r="29" spans="1:30">
      <c r="H29" s="21"/>
      <c r="J29" s="21"/>
      <c r="L29" s="21"/>
      <c r="V29" s="21"/>
    </row>
    <row r="30" spans="1:30">
      <c r="H30" s="21"/>
    </row>
    <row r="31" spans="1:30">
      <c r="H31" s="21"/>
    </row>
    <row r="32" spans="1:30">
      <c r="H32" s="21"/>
    </row>
    <row r="33" spans="8:8">
      <c r="H33" s="21"/>
    </row>
    <row r="34" spans="8:8">
      <c r="H34" s="21"/>
    </row>
    <row r="35" spans="8:8">
      <c r="H35" s="21"/>
    </row>
    <row r="36" spans="8:8">
      <c r="H36" s="21"/>
    </row>
    <row r="37" spans="8:8">
      <c r="H37" s="21"/>
    </row>
    <row r="38" spans="8:8">
      <c r="H38" s="21"/>
    </row>
    <row r="39" spans="8:8">
      <c r="H39" s="21"/>
    </row>
  </sheetData>
  <mergeCells count="29">
    <mergeCell ref="A17:B17"/>
    <mergeCell ref="A15:B15"/>
    <mergeCell ref="T7:T8"/>
    <mergeCell ref="A12:B12"/>
    <mergeCell ref="A13:B13"/>
    <mergeCell ref="A16:B16"/>
    <mergeCell ref="V7:V8"/>
    <mergeCell ref="A1:Z1"/>
    <mergeCell ref="A2:Z2"/>
    <mergeCell ref="A3:Z3"/>
    <mergeCell ref="D6:H6"/>
    <mergeCell ref="J6:P6"/>
    <mergeCell ref="R6:Z6"/>
    <mergeCell ref="A18:B18"/>
    <mergeCell ref="A19:B19"/>
    <mergeCell ref="A5:Z5"/>
    <mergeCell ref="A14:B14"/>
    <mergeCell ref="A10:B10"/>
    <mergeCell ref="A11:B11"/>
    <mergeCell ref="J7:L7"/>
    <mergeCell ref="N7:P7"/>
    <mergeCell ref="A8:B8"/>
    <mergeCell ref="A9:B9"/>
    <mergeCell ref="D7:D8"/>
    <mergeCell ref="F7:F8"/>
    <mergeCell ref="H7:H8"/>
    <mergeCell ref="X7:X8"/>
    <mergeCell ref="Z7:Z8"/>
    <mergeCell ref="R7:R8"/>
  </mergeCells>
  <pageMargins left="0.39" right="0.39" top="0.39" bottom="0.39" header="0" footer="0"/>
  <pageSetup scale="5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79998168889431442"/>
    <pageSetUpPr fitToPage="1"/>
  </sheetPr>
  <dimension ref="A1:P29"/>
  <sheetViews>
    <sheetView rightToLeft="1" view="pageBreakPreview" zoomScaleNormal="100" zoomScaleSheetLayoutView="100" workbookViewId="0">
      <selection activeCell="E24" sqref="E24"/>
    </sheetView>
  </sheetViews>
  <sheetFormatPr defaultRowHeight="12.75"/>
  <cols>
    <col min="1" max="1" width="34.28515625" customWidth="1"/>
    <col min="2" max="2" width="1.28515625" customWidth="1"/>
    <col min="3" max="3" width="15" bestFit="1" customWidth="1"/>
    <col min="4" max="4" width="1.28515625" customWidth="1"/>
    <col min="5" max="5" width="21.42578125" customWidth="1"/>
    <col min="6" max="6" width="1.28515625" customWidth="1"/>
    <col min="7" max="7" width="19" customWidth="1"/>
    <col min="8" max="8" width="1.28515625" customWidth="1"/>
    <col min="9" max="9" width="17.5703125" bestFit="1" customWidth="1"/>
    <col min="10" max="10" width="1.28515625" customWidth="1"/>
    <col min="11" max="11" width="18.28515625" bestFit="1" customWidth="1"/>
    <col min="12" max="12" width="6.140625" customWidth="1"/>
    <col min="13" max="13" width="18.140625" bestFit="1" customWidth="1"/>
    <col min="14" max="14" width="16.42578125" bestFit="1" customWidth="1"/>
  </cols>
  <sheetData>
    <row r="1" spans="1:16" ht="29.1" customHeight="1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6" ht="21.75" customHeight="1">
      <c r="A2" s="95" t="s">
        <v>1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6" ht="21.75" customHeight="1">
      <c r="A3" s="95" t="s">
        <v>108</v>
      </c>
      <c r="B3" s="95"/>
      <c r="C3" s="95"/>
      <c r="D3" s="95"/>
      <c r="E3" s="95"/>
      <c r="F3" s="95"/>
      <c r="G3" s="95"/>
      <c r="H3" s="95"/>
      <c r="I3" s="95"/>
      <c r="J3" s="95"/>
      <c r="K3" s="95"/>
    </row>
    <row r="4" spans="1:16" ht="10.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6" ht="24">
      <c r="A5" s="106" t="s">
        <v>53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</row>
    <row r="6" spans="1:16" ht="24.75" customHeight="1">
      <c r="A6" s="43" t="s">
        <v>57</v>
      </c>
      <c r="C6" s="2" t="s">
        <v>107</v>
      </c>
      <c r="E6" s="98" t="s">
        <v>2</v>
      </c>
      <c r="F6" s="98"/>
      <c r="G6" s="98"/>
      <c r="I6" s="108" t="s">
        <v>109</v>
      </c>
      <c r="J6" s="108"/>
      <c r="K6" s="108"/>
    </row>
    <row r="7" spans="1:16" ht="39" customHeight="1">
      <c r="A7" s="2" t="s">
        <v>20</v>
      </c>
      <c r="C7" s="2" t="s">
        <v>21</v>
      </c>
      <c r="E7" s="2" t="s">
        <v>22</v>
      </c>
      <c r="G7" s="2" t="s">
        <v>23</v>
      </c>
      <c r="I7" s="2" t="s">
        <v>21</v>
      </c>
      <c r="K7" s="30" t="s">
        <v>11</v>
      </c>
    </row>
    <row r="8" spans="1:16" ht="24.75" customHeight="1">
      <c r="A8" s="13" t="s">
        <v>54</v>
      </c>
      <c r="C8" s="15">
        <v>15699978</v>
      </c>
      <c r="D8" s="15"/>
      <c r="E8" s="15">
        <v>66404</v>
      </c>
      <c r="F8" s="15"/>
      <c r="G8" s="15">
        <v>0</v>
      </c>
      <c r="H8" s="15"/>
      <c r="I8" s="83">
        <v>15766382</v>
      </c>
      <c r="J8" s="11"/>
      <c r="K8" s="42">
        <v>5.5581919298491422E-4</v>
      </c>
      <c r="L8" s="34"/>
      <c r="N8" s="74"/>
      <c r="O8" s="48"/>
      <c r="P8" s="53"/>
    </row>
    <row r="9" spans="1:16" ht="24.75" customHeight="1">
      <c r="A9" s="14" t="s">
        <v>89</v>
      </c>
      <c r="C9" s="15">
        <v>1378314</v>
      </c>
      <c r="D9" s="15"/>
      <c r="E9" s="15">
        <v>1087129137</v>
      </c>
      <c r="F9" s="15"/>
      <c r="G9" s="15">
        <v>1085242000</v>
      </c>
      <c r="H9" s="15"/>
      <c r="I9" s="15">
        <v>3265451</v>
      </c>
      <c r="J9" s="11"/>
      <c r="K9" s="42">
        <v>1.1511837906450454E-4</v>
      </c>
      <c r="L9" s="34"/>
      <c r="N9" s="74"/>
      <c r="O9" s="48"/>
      <c r="P9" s="53"/>
    </row>
    <row r="10" spans="1:16" ht="24.75" customHeight="1">
      <c r="A10" s="14" t="s">
        <v>55</v>
      </c>
      <c r="C10" s="15">
        <v>621637225</v>
      </c>
      <c r="D10" s="15"/>
      <c r="E10" s="15">
        <v>14850938265962</v>
      </c>
      <c r="F10" s="15"/>
      <c r="G10" s="15">
        <v>14846889392765</v>
      </c>
      <c r="H10" s="15"/>
      <c r="I10" s="15">
        <v>4670510422</v>
      </c>
      <c r="J10" s="11"/>
      <c r="K10" s="42">
        <v>0.16465155630401895</v>
      </c>
      <c r="L10" s="34"/>
      <c r="M10" s="21"/>
      <c r="N10" s="74"/>
      <c r="O10" s="48"/>
      <c r="P10" s="53"/>
    </row>
    <row r="11" spans="1:16" ht="24.75" customHeight="1">
      <c r="A11" s="14" t="s">
        <v>56</v>
      </c>
      <c r="C11" s="15">
        <v>7467968</v>
      </c>
      <c r="D11" s="11"/>
      <c r="E11" s="15">
        <v>31713</v>
      </c>
      <c r="F11" s="15"/>
      <c r="G11" s="15">
        <v>0</v>
      </c>
      <c r="H11" s="15"/>
      <c r="I11" s="15">
        <v>7499681</v>
      </c>
      <c r="J11" s="11"/>
      <c r="K11" s="42">
        <v>2.6438954993379552E-4</v>
      </c>
      <c r="L11" s="34"/>
      <c r="N11" s="74"/>
      <c r="O11" s="48"/>
      <c r="P11" s="53"/>
    </row>
    <row r="12" spans="1:16" ht="24.75" customHeight="1">
      <c r="A12" s="14" t="s">
        <v>89</v>
      </c>
      <c r="C12" s="15">
        <v>40000000000</v>
      </c>
      <c r="D12" s="11"/>
      <c r="E12" s="15">
        <v>0</v>
      </c>
      <c r="F12" s="11"/>
      <c r="G12" s="15">
        <v>0</v>
      </c>
      <c r="H12" s="11"/>
      <c r="I12" s="82">
        <v>40000000000</v>
      </c>
      <c r="J12" s="11"/>
      <c r="K12" s="42">
        <v>1.410137577498539</v>
      </c>
      <c r="L12" s="34"/>
      <c r="N12" s="74"/>
      <c r="O12" s="48"/>
      <c r="P12" s="53"/>
    </row>
    <row r="13" spans="1:16" ht="24.75" customHeight="1">
      <c r="A13" s="18" t="s">
        <v>24</v>
      </c>
      <c r="C13" s="15">
        <v>7191104</v>
      </c>
      <c r="D13" s="11"/>
      <c r="E13" s="15">
        <v>30538</v>
      </c>
      <c r="F13" s="15"/>
      <c r="G13" s="15">
        <v>0</v>
      </c>
      <c r="H13" s="15"/>
      <c r="I13" s="15">
        <v>7221642</v>
      </c>
      <c r="J13" s="15"/>
      <c r="K13" s="42">
        <v>2.5458771888604262E-4</v>
      </c>
      <c r="L13" s="34"/>
      <c r="N13" s="74"/>
      <c r="O13" s="48"/>
      <c r="P13" s="53"/>
    </row>
    <row r="14" spans="1:16" ht="24.75" customHeight="1" thickBot="1">
      <c r="A14" s="9" t="s">
        <v>14</v>
      </c>
      <c r="C14" s="68">
        <f>SUM(C8:C13)</f>
        <v>40653374589</v>
      </c>
      <c r="D14" s="11"/>
      <c r="E14" s="69">
        <f>SUM(E8:E13)</f>
        <v>14852025523754</v>
      </c>
      <c r="F14" s="11"/>
      <c r="G14" s="69">
        <f>SUM(G8:G13)</f>
        <v>14847974634765</v>
      </c>
      <c r="H14" s="11"/>
      <c r="I14" s="69">
        <f>SUM(I8:I13)</f>
        <v>44704263578</v>
      </c>
      <c r="J14" s="11"/>
      <c r="K14" s="54">
        <f>SUM(K8:K13)</f>
        <v>1.5759790486434271</v>
      </c>
      <c r="L14" s="34"/>
      <c r="N14" s="74"/>
      <c r="O14" s="48"/>
      <c r="P14" s="53"/>
    </row>
    <row r="15" spans="1:16" ht="13.5" thickTop="1">
      <c r="E15" s="26"/>
      <c r="G15" s="26"/>
    </row>
    <row r="16" spans="1:16">
      <c r="C16" s="21"/>
      <c r="E16" s="21"/>
      <c r="G16" s="21"/>
      <c r="I16" s="21"/>
    </row>
    <row r="17" spans="5:11">
      <c r="G17" s="21"/>
      <c r="I17" s="21"/>
    </row>
    <row r="18" spans="5:11">
      <c r="G18" s="21"/>
      <c r="K18" s="21"/>
    </row>
    <row r="19" spans="5:11">
      <c r="E19" s="21"/>
      <c r="I19" s="21"/>
      <c r="K19" s="21"/>
    </row>
    <row r="20" spans="5:11">
      <c r="E20" s="26"/>
      <c r="G20" s="21"/>
      <c r="I20" s="26"/>
    </row>
    <row r="21" spans="5:11">
      <c r="E21" s="55"/>
      <c r="I21" s="26"/>
    </row>
    <row r="22" spans="5:11">
      <c r="E22" s="26"/>
      <c r="G22" s="21"/>
      <c r="I22" s="21"/>
    </row>
    <row r="23" spans="5:11">
      <c r="E23" s="55"/>
      <c r="I23" s="21"/>
    </row>
    <row r="24" spans="5:11">
      <c r="E24" s="21"/>
      <c r="G24" s="21"/>
    </row>
    <row r="25" spans="5:11">
      <c r="G25" s="21"/>
    </row>
    <row r="26" spans="5:11">
      <c r="E26" s="21"/>
    </row>
    <row r="29" spans="5:11">
      <c r="E29" s="21"/>
    </row>
  </sheetData>
  <mergeCells count="6">
    <mergeCell ref="A1:K1"/>
    <mergeCell ref="A2:K2"/>
    <mergeCell ref="A3:K3"/>
    <mergeCell ref="E6:G6"/>
    <mergeCell ref="A5:K5"/>
    <mergeCell ref="I6:K6"/>
  </mergeCells>
  <pageMargins left="0.39" right="0.39" top="0.39" bottom="0.39" header="0" footer="0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79998168889431442"/>
    <pageSetUpPr fitToPage="1"/>
  </sheetPr>
  <dimension ref="A1:M17"/>
  <sheetViews>
    <sheetView rightToLeft="1" view="pageBreakPreview" zoomScaleNormal="100" zoomScaleSheetLayoutView="100" workbookViewId="0">
      <selection activeCell="F18" sqref="F18"/>
    </sheetView>
  </sheetViews>
  <sheetFormatPr defaultRowHeight="12.75"/>
  <cols>
    <col min="1" max="1" width="2.5703125" customWidth="1"/>
    <col min="2" max="2" width="49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3.140625" customWidth="1"/>
    <col min="9" max="9" width="1.28515625" customWidth="1"/>
    <col min="10" max="10" width="18" bestFit="1" customWidth="1"/>
    <col min="11" max="11" width="0.28515625" customWidth="1"/>
    <col min="27" max="27" width="11.5703125" customWidth="1"/>
  </cols>
  <sheetData>
    <row r="1" spans="1:13" ht="29.1" customHeight="1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</row>
    <row r="2" spans="1:13" ht="21.75" customHeight="1">
      <c r="A2" s="95" t="s">
        <v>25</v>
      </c>
      <c r="B2" s="95"/>
      <c r="C2" s="95"/>
      <c r="D2" s="95"/>
      <c r="E2" s="95"/>
      <c r="F2" s="95"/>
      <c r="G2" s="95"/>
      <c r="H2" s="95"/>
      <c r="I2" s="95"/>
      <c r="J2" s="95"/>
    </row>
    <row r="3" spans="1:13" ht="21.75" customHeight="1">
      <c r="A3" s="95" t="s">
        <v>108</v>
      </c>
      <c r="B3" s="95"/>
      <c r="C3" s="95"/>
      <c r="D3" s="95"/>
      <c r="E3" s="95"/>
      <c r="F3" s="95"/>
      <c r="G3" s="95"/>
      <c r="H3" s="95"/>
      <c r="I3" s="95"/>
      <c r="J3" s="95"/>
    </row>
    <row r="4" spans="1:13" ht="14.45" customHeight="1"/>
    <row r="5" spans="1:13" ht="29.1" customHeight="1">
      <c r="A5" s="106" t="s">
        <v>58</v>
      </c>
      <c r="B5" s="106"/>
      <c r="C5" s="106"/>
      <c r="D5" s="106"/>
      <c r="E5" s="106"/>
      <c r="F5" s="106"/>
      <c r="G5" s="106"/>
      <c r="H5" s="106"/>
      <c r="I5" s="106"/>
      <c r="J5" s="106"/>
    </row>
    <row r="6" spans="1:13" ht="36" customHeight="1">
      <c r="A6" s="98" t="s">
        <v>26</v>
      </c>
      <c r="B6" s="98"/>
      <c r="C6" s="11"/>
      <c r="D6" s="2" t="s">
        <v>27</v>
      </c>
      <c r="E6" s="11"/>
      <c r="F6" s="2" t="s">
        <v>21</v>
      </c>
      <c r="G6" s="11"/>
      <c r="H6" s="30" t="s">
        <v>28</v>
      </c>
      <c r="I6" s="31"/>
      <c r="J6" s="30" t="s">
        <v>29</v>
      </c>
    </row>
    <row r="7" spans="1:13" ht="24.75" customHeight="1">
      <c r="A7" s="107" t="s">
        <v>30</v>
      </c>
      <c r="B7" s="107"/>
      <c r="C7" s="11"/>
      <c r="D7" s="28" t="s">
        <v>70</v>
      </c>
      <c r="E7" s="11"/>
      <c r="F7" s="23">
        <f>'درآمد سرمایه گذاری در سهام'!K13</f>
        <v>-33406190</v>
      </c>
      <c r="G7" s="11"/>
      <c r="H7" s="41">
        <f>(F7/F$11)*100</f>
        <v>-0.21604946817487206</v>
      </c>
      <c r="I7" s="11"/>
      <c r="J7" s="39">
        <v>-1.1776830960013979E-3</v>
      </c>
      <c r="L7" s="20"/>
      <c r="M7" s="27"/>
    </row>
    <row r="8" spans="1:13" ht="24.75" customHeight="1">
      <c r="A8" s="105" t="s">
        <v>31</v>
      </c>
      <c r="B8" s="105"/>
      <c r="C8" s="11"/>
      <c r="D8" s="14" t="s">
        <v>32</v>
      </c>
      <c r="E8" s="11"/>
      <c r="F8" s="24">
        <f>'درآمد سرمایه گذاری در صندوق'!H26</f>
        <v>14406826561</v>
      </c>
      <c r="G8" s="11"/>
      <c r="H8" s="39">
        <f t="shared" ref="H8:H10" si="0">(F8/F$11)*100</f>
        <v>93.1739661599144</v>
      </c>
      <c r="I8" s="11"/>
      <c r="J8" s="39">
        <v>0.50789018765425364</v>
      </c>
      <c r="L8" s="20"/>
      <c r="M8" s="27"/>
    </row>
    <row r="9" spans="1:13" ht="24.75" customHeight="1">
      <c r="A9" s="105" t="s">
        <v>33</v>
      </c>
      <c r="B9" s="105"/>
      <c r="C9" s="11"/>
      <c r="D9" s="14" t="s">
        <v>71</v>
      </c>
      <c r="E9" s="11"/>
      <c r="F9" s="15">
        <f>'درآمد سپرده بانکی'!C15</f>
        <v>1087840821</v>
      </c>
      <c r="G9" s="11"/>
      <c r="H9" s="39">
        <f t="shared" si="0"/>
        <v>7.0354455517365553</v>
      </c>
      <c r="I9" s="11"/>
      <c r="J9" s="39">
        <v>3.8350130500724042E-2</v>
      </c>
      <c r="L9" s="20"/>
      <c r="M9" s="27"/>
    </row>
    <row r="10" spans="1:13" ht="24.75" customHeight="1">
      <c r="A10" s="105" t="s">
        <v>34</v>
      </c>
      <c r="B10" s="105"/>
      <c r="C10" s="11"/>
      <c r="D10" s="14" t="s">
        <v>72</v>
      </c>
      <c r="E10" s="11"/>
      <c r="F10" s="16">
        <f>'سایر درآمدها'!F11</f>
        <v>1026349</v>
      </c>
      <c r="G10" s="11"/>
      <c r="H10" s="93">
        <f t="shared" si="0"/>
        <v>6.6377565239200201E-3</v>
      </c>
      <c r="I10" s="11"/>
      <c r="J10" s="39">
        <v>3.6182332313201195E-5</v>
      </c>
      <c r="L10" s="20"/>
      <c r="M10" s="27"/>
    </row>
    <row r="11" spans="1:13" ht="24.75" customHeight="1" thickBot="1">
      <c r="A11" s="102" t="s">
        <v>14</v>
      </c>
      <c r="B11" s="102"/>
      <c r="C11" s="11"/>
      <c r="D11" s="15"/>
      <c r="E11" s="11"/>
      <c r="F11" s="25">
        <f>SUM(F7:F10)</f>
        <v>15462287541</v>
      </c>
      <c r="G11" s="11"/>
      <c r="H11" s="17">
        <f>SUM(H7:H10)</f>
        <v>100</v>
      </c>
      <c r="I11" s="11"/>
      <c r="J11" s="40">
        <f>SUM(J7:J10)</f>
        <v>0.5450988173912894</v>
      </c>
      <c r="L11" s="20"/>
      <c r="M11" s="27"/>
    </row>
    <row r="12" spans="1:13" ht="13.5" thickTop="1"/>
    <row r="14" spans="1:13">
      <c r="J14" s="21"/>
    </row>
    <row r="15" spans="1:13" ht="18.75">
      <c r="F15" s="21"/>
      <c r="H15" s="15"/>
    </row>
    <row r="16" spans="1:13">
      <c r="J16" s="21"/>
    </row>
    <row r="17" spans="6:6">
      <c r="F17" s="21"/>
    </row>
  </sheetData>
  <mergeCells count="10">
    <mergeCell ref="A1:J1"/>
    <mergeCell ref="A2:J2"/>
    <mergeCell ref="A3:J3"/>
    <mergeCell ref="A6:B6"/>
    <mergeCell ref="A11:B11"/>
    <mergeCell ref="A5:J5"/>
    <mergeCell ref="A7:B7"/>
    <mergeCell ref="A8:B8"/>
    <mergeCell ref="A9:B9"/>
    <mergeCell ref="A10:B10"/>
  </mergeCells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79998168889431442"/>
    <pageSetUpPr fitToPage="1"/>
  </sheetPr>
  <dimension ref="A1:AN21"/>
  <sheetViews>
    <sheetView rightToLeft="1" view="pageBreakPreview" zoomScaleNormal="100" zoomScaleSheetLayoutView="100" workbookViewId="0">
      <selection activeCell="K23" sqref="K23"/>
    </sheetView>
  </sheetViews>
  <sheetFormatPr defaultRowHeight="12.75"/>
  <cols>
    <col min="1" max="1" width="5.140625" customWidth="1"/>
    <col min="2" max="2" width="18.140625" customWidth="1"/>
    <col min="3" max="3" width="1.28515625" customWidth="1"/>
    <col min="4" max="4" width="15.28515625" bestFit="1" customWidth="1"/>
    <col min="5" max="5" width="1.28515625" customWidth="1"/>
    <col min="6" max="6" width="17.7109375" bestFit="1" customWidth="1"/>
    <col min="7" max="7" width="1" customWidth="1"/>
    <col min="8" max="8" width="8.28515625" hidden="1" customWidth="1"/>
    <col min="9" max="9" width="18.28515625" customWidth="1"/>
    <col min="10" max="10" width="1" customWidth="1"/>
    <col min="11" max="11" width="19.5703125" bestFit="1" customWidth="1"/>
    <col min="12" max="12" width="1.28515625" customWidth="1"/>
    <col min="13" max="13" width="15.140625" bestFit="1" customWidth="1"/>
    <col min="14" max="14" width="1.28515625" customWidth="1"/>
    <col min="15" max="15" width="17.5703125" bestFit="1" customWidth="1"/>
    <col min="16" max="16" width="1.28515625" customWidth="1"/>
    <col min="17" max="17" width="4" hidden="1" customWidth="1"/>
    <col min="18" max="18" width="15.7109375" bestFit="1" customWidth="1"/>
    <col min="19" max="19" width="0.7109375" customWidth="1"/>
    <col min="20" max="20" width="17.7109375" bestFit="1" customWidth="1"/>
    <col min="21" max="21" width="10.5703125" customWidth="1"/>
    <col min="22" max="22" width="0.28515625" customWidth="1"/>
    <col min="29" max="29" width="11.5703125" customWidth="1"/>
  </cols>
  <sheetData>
    <row r="1" spans="1:40" ht="29.1" customHeight="1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36"/>
    </row>
    <row r="2" spans="1:40" ht="21.75" customHeight="1">
      <c r="A2" s="95" t="s">
        <v>25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36"/>
    </row>
    <row r="3" spans="1:40" ht="21.75" customHeight="1">
      <c r="A3" s="95" t="s">
        <v>108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36"/>
    </row>
    <row r="4" spans="1:40" ht="14.45" customHeight="1"/>
    <row r="5" spans="1:40" ht="33" customHeight="1">
      <c r="A5" s="106" t="s">
        <v>91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</row>
    <row r="6" spans="1:40" ht="33" customHeight="1">
      <c r="A6" s="11" t="s">
        <v>82</v>
      </c>
      <c r="B6" s="11"/>
      <c r="C6" s="11"/>
      <c r="D6" s="101" t="s">
        <v>110</v>
      </c>
      <c r="E6" s="101"/>
      <c r="F6" s="101"/>
      <c r="G6" s="101"/>
      <c r="H6" s="101"/>
      <c r="I6" s="101"/>
      <c r="J6" s="102"/>
      <c r="K6" s="101"/>
      <c r="L6" s="11"/>
      <c r="M6" s="101" t="s">
        <v>111</v>
      </c>
      <c r="N6" s="101"/>
      <c r="O6" s="101"/>
      <c r="P6" s="101"/>
      <c r="Q6" s="101"/>
      <c r="R6" s="101"/>
      <c r="S6" s="101"/>
      <c r="T6" s="101"/>
      <c r="U6" s="6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</row>
    <row r="7" spans="1:40" ht="24.75" customHeight="1">
      <c r="A7" s="11"/>
      <c r="B7" s="11"/>
      <c r="C7" s="11"/>
      <c r="D7" s="3" t="s">
        <v>38</v>
      </c>
      <c r="E7" s="86"/>
      <c r="F7" s="2" t="s">
        <v>37</v>
      </c>
      <c r="G7" s="9"/>
      <c r="H7" s="2" t="s">
        <v>36</v>
      </c>
      <c r="I7" s="87" t="s">
        <v>36</v>
      </c>
      <c r="J7" s="91"/>
      <c r="K7" s="9" t="s">
        <v>14</v>
      </c>
      <c r="L7" s="11"/>
      <c r="M7" s="19" t="s">
        <v>38</v>
      </c>
      <c r="N7" s="12"/>
      <c r="O7" s="19" t="s">
        <v>37</v>
      </c>
      <c r="P7" s="12"/>
      <c r="Q7" s="2" t="s">
        <v>36</v>
      </c>
      <c r="R7" s="19" t="s">
        <v>36</v>
      </c>
      <c r="S7" s="12"/>
      <c r="T7" s="3" t="s">
        <v>14</v>
      </c>
      <c r="U7" s="6"/>
    </row>
    <row r="8" spans="1:40" ht="36" customHeight="1">
      <c r="A8" s="98" t="s">
        <v>35</v>
      </c>
      <c r="B8" s="98"/>
      <c r="C8" s="9"/>
      <c r="D8" s="3" t="s">
        <v>60</v>
      </c>
      <c r="E8" s="11"/>
      <c r="F8" s="2" t="s">
        <v>59</v>
      </c>
      <c r="G8" s="9"/>
      <c r="H8" s="2" t="s">
        <v>69</v>
      </c>
      <c r="I8" s="87" t="s">
        <v>69</v>
      </c>
      <c r="J8" s="9"/>
      <c r="K8" s="3" t="s">
        <v>21</v>
      </c>
      <c r="L8" s="11"/>
      <c r="M8" s="19" t="s">
        <v>60</v>
      </c>
      <c r="N8" s="11"/>
      <c r="O8" s="19" t="s">
        <v>59</v>
      </c>
      <c r="P8" s="11"/>
      <c r="Q8" s="2" t="s">
        <v>69</v>
      </c>
      <c r="R8" s="19" t="s">
        <v>69</v>
      </c>
      <c r="S8" s="11"/>
      <c r="T8" s="3" t="s">
        <v>21</v>
      </c>
      <c r="U8" s="11"/>
    </row>
    <row r="9" spans="1:40" ht="24.75" customHeight="1">
      <c r="A9" s="105" t="s">
        <v>92</v>
      </c>
      <c r="B9" s="105"/>
      <c r="C9" s="14"/>
      <c r="D9" s="23">
        <f>'درآمد ناشی از فروش'!I18</f>
        <v>0</v>
      </c>
      <c r="E9" s="11"/>
      <c r="F9" s="23">
        <f>'درآمد ناشی از تغییر قیمت اوراق'!I17</f>
        <v>0</v>
      </c>
      <c r="G9" s="15"/>
      <c r="H9" s="50">
        <v>0</v>
      </c>
      <c r="I9" s="50">
        <f>'درآمد سود سهام'!M9</f>
        <v>0</v>
      </c>
      <c r="J9" s="15"/>
      <c r="K9" s="23">
        <f>D9+F9+I9</f>
        <v>0</v>
      </c>
      <c r="L9" s="11"/>
      <c r="M9" s="23">
        <f>'درآمد ناشی از فروش'!Q18</f>
        <v>-637296199</v>
      </c>
      <c r="N9" s="11"/>
      <c r="O9" s="23">
        <f>'درآمد ناشی از تغییر قیمت اوراق'!Q17</f>
        <v>-50190879701</v>
      </c>
      <c r="P9" s="11"/>
      <c r="Q9" s="50">
        <v>0</v>
      </c>
      <c r="R9" s="15">
        <f>'درآمد سود سهام'!S9</f>
        <v>598592594</v>
      </c>
      <c r="S9" s="11"/>
      <c r="T9" s="23">
        <f>M9+O9+R9</f>
        <v>-50229583306</v>
      </c>
      <c r="U9" s="11"/>
    </row>
    <row r="10" spans="1:40" ht="24.75" customHeight="1">
      <c r="A10" s="105" t="s">
        <v>13</v>
      </c>
      <c r="B10" s="105"/>
      <c r="C10" s="14"/>
      <c r="D10" s="24">
        <f>'درآمد ناشی از فروش'!I19</f>
        <v>0</v>
      </c>
      <c r="E10" s="11"/>
      <c r="F10" s="24">
        <f>'درآمد ناشی از تغییر قیمت اوراق'!I15</f>
        <v>0</v>
      </c>
      <c r="G10" s="15"/>
      <c r="H10" s="15"/>
      <c r="I10" s="15">
        <v>0</v>
      </c>
      <c r="J10" s="15"/>
      <c r="K10" s="24">
        <f>D10+F10+I10</f>
        <v>0</v>
      </c>
      <c r="L10" s="11"/>
      <c r="M10" s="24">
        <f>'درآمد ناشی از فروش'!Q19</f>
        <v>1198012176</v>
      </c>
      <c r="N10" s="11"/>
      <c r="O10" s="24">
        <f>'درآمد ناشی از تغییر قیمت اوراق'!Q15</f>
        <v>-30457704601</v>
      </c>
      <c r="P10" s="11"/>
      <c r="Q10" s="15"/>
      <c r="R10" s="15">
        <v>0</v>
      </c>
      <c r="S10" s="11"/>
      <c r="T10" s="24">
        <f>M10+O10+R10</f>
        <v>-29259692425</v>
      </c>
      <c r="U10" s="11"/>
    </row>
    <row r="11" spans="1:40" ht="24.75" customHeight="1">
      <c r="A11" s="105" t="s">
        <v>12</v>
      </c>
      <c r="B11" s="105"/>
      <c r="C11" s="14"/>
      <c r="D11" s="24">
        <f>'درآمد ناشی از فروش'!I24</f>
        <v>0</v>
      </c>
      <c r="E11" s="11"/>
      <c r="F11" s="24">
        <f>'درآمد ناشی از تغییر قیمت اوراق'!I13</f>
        <v>-33406190</v>
      </c>
      <c r="G11" s="15"/>
      <c r="H11" s="15">
        <v>0</v>
      </c>
      <c r="I11" s="15">
        <v>0</v>
      </c>
      <c r="J11" s="15"/>
      <c r="K11" s="24">
        <f>D11+F11+I11</f>
        <v>-33406190</v>
      </c>
      <c r="L11" s="11"/>
      <c r="M11" s="24">
        <f>'درآمد ناشی از فروش'!Q24</f>
        <v>91807919</v>
      </c>
      <c r="N11" s="11"/>
      <c r="O11" s="24">
        <f>'درآمد ناشی از تغییر قیمت اوراق'!Q13</f>
        <v>-9312490986</v>
      </c>
      <c r="P11" s="11"/>
      <c r="Q11" s="15">
        <v>0</v>
      </c>
      <c r="R11" s="15">
        <v>0</v>
      </c>
      <c r="S11" s="11"/>
      <c r="T11" s="24">
        <f>M11+O11+R11</f>
        <v>-9220683067</v>
      </c>
      <c r="U11" s="11"/>
    </row>
    <row r="12" spans="1:40" ht="24.75" customHeight="1">
      <c r="A12" s="105" t="s">
        <v>87</v>
      </c>
      <c r="B12" s="105"/>
      <c r="C12" s="14"/>
      <c r="D12" s="76">
        <v>0</v>
      </c>
      <c r="E12" s="11"/>
      <c r="F12" s="76">
        <f>'درآمد ناشی از تغییر قیمت اوراق'!I21</f>
        <v>0</v>
      </c>
      <c r="G12" s="15"/>
      <c r="H12" s="15"/>
      <c r="I12" s="15">
        <v>0</v>
      </c>
      <c r="J12" s="15"/>
      <c r="K12" s="15">
        <f>D12+F12+I12</f>
        <v>0</v>
      </c>
      <c r="L12" s="11"/>
      <c r="M12" s="77">
        <v>0</v>
      </c>
      <c r="N12" s="11"/>
      <c r="O12" s="76">
        <f>'درآمد ناشی از تغییر قیمت اوراق'!Q21</f>
        <v>-123895697020</v>
      </c>
      <c r="P12" s="11"/>
      <c r="Q12" s="15"/>
      <c r="R12" s="76">
        <v>0</v>
      </c>
      <c r="S12" s="11"/>
      <c r="T12" s="76">
        <f>M12+O12+R12</f>
        <v>-123895697020</v>
      </c>
      <c r="U12" s="11"/>
    </row>
    <row r="13" spans="1:40" ht="24.75" customHeight="1" thickBot="1">
      <c r="A13" s="102" t="s">
        <v>14</v>
      </c>
      <c r="B13" s="102"/>
      <c r="C13" s="9"/>
      <c r="D13" s="78">
        <f>SUM(D9:D12)</f>
        <v>0</v>
      </c>
      <c r="E13" s="11"/>
      <c r="F13" s="78">
        <f>SUM(F9:F12)</f>
        <v>-33406190</v>
      </c>
      <c r="G13" s="15"/>
      <c r="H13" s="79">
        <f>SUM(H9:H11)</f>
        <v>0</v>
      </c>
      <c r="I13" s="92">
        <f>SUM(I9:I12)</f>
        <v>0</v>
      </c>
      <c r="J13" s="15"/>
      <c r="K13" s="25">
        <f>SUM(K9:K12)</f>
        <v>-33406190</v>
      </c>
      <c r="L13" s="11"/>
      <c r="M13" s="78">
        <f>SUM(M9:M12)</f>
        <v>652523896</v>
      </c>
      <c r="N13" s="11"/>
      <c r="O13" s="78">
        <f>SUM(O9:O12)</f>
        <v>-213856772308</v>
      </c>
      <c r="P13" s="11"/>
      <c r="Q13" s="17">
        <f>SUM(Q9:Q11)</f>
        <v>0</v>
      </c>
      <c r="R13" s="78">
        <f>SUM(R9:R12)</f>
        <v>598592594</v>
      </c>
      <c r="S13" s="11"/>
      <c r="T13" s="78">
        <f>SUM(T9:T12)</f>
        <v>-212605655818</v>
      </c>
      <c r="U13" s="11"/>
    </row>
    <row r="14" spans="1:40" ht="13.5" thickTop="1"/>
    <row r="15" spans="1:40">
      <c r="T15" s="21"/>
    </row>
    <row r="16" spans="1:40">
      <c r="F16" s="22"/>
      <c r="Q16" s="21"/>
      <c r="R16" s="21"/>
      <c r="T16" s="21"/>
    </row>
    <row r="17" spans="4:20">
      <c r="F17" s="22"/>
      <c r="K17" s="22"/>
      <c r="Q17" s="21"/>
      <c r="R17" s="21"/>
      <c r="T17" s="21"/>
    </row>
    <row r="18" spans="4:20">
      <c r="D18" s="22"/>
      <c r="Q18" s="21"/>
      <c r="R18" s="21"/>
      <c r="T18" s="21"/>
    </row>
    <row r="20" spans="4:20">
      <c r="D20" s="22"/>
      <c r="O20" s="22"/>
    </row>
    <row r="21" spans="4:20">
      <c r="O21" s="22"/>
    </row>
  </sheetData>
  <mergeCells count="12">
    <mergeCell ref="A3:T3"/>
    <mergeCell ref="A1:T1"/>
    <mergeCell ref="A2:T2"/>
    <mergeCell ref="A11:B11"/>
    <mergeCell ref="A13:B13"/>
    <mergeCell ref="A8:B8"/>
    <mergeCell ref="A5:U5"/>
    <mergeCell ref="D6:K6"/>
    <mergeCell ref="A9:B9"/>
    <mergeCell ref="A12:B12"/>
    <mergeCell ref="A10:B10"/>
    <mergeCell ref="M6:T6"/>
  </mergeCells>
  <pageMargins left="0.39" right="0.39" top="0.39" bottom="0.39" header="0" footer="0"/>
  <pageSetup scale="7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79998168889431442"/>
    <pageSetUpPr fitToPage="1"/>
  </sheetPr>
  <dimension ref="A1:Z33"/>
  <sheetViews>
    <sheetView rightToLeft="1" view="pageBreakPreview" zoomScaleNormal="100" zoomScaleSheetLayoutView="100" workbookViewId="0">
      <selection activeCell="W11" sqref="W11"/>
    </sheetView>
  </sheetViews>
  <sheetFormatPr defaultRowHeight="12.75"/>
  <cols>
    <col min="1" max="1" width="6.42578125" bestFit="1" customWidth="1"/>
    <col min="2" max="2" width="29.140625" customWidth="1"/>
    <col min="3" max="3" width="1.28515625" customWidth="1"/>
    <col min="4" max="4" width="16.42578125" bestFit="1" customWidth="1"/>
    <col min="5" max="5" width="1.28515625" customWidth="1"/>
    <col min="6" max="6" width="17.28515625" customWidth="1"/>
    <col min="7" max="7" width="1.28515625" customWidth="1"/>
    <col min="8" max="8" width="16.28515625" customWidth="1"/>
    <col min="9" max="9" width="1.28515625" customWidth="1"/>
    <col min="10" max="10" width="12.5703125" style="112" customWidth="1"/>
    <col min="11" max="11" width="1.28515625" style="112" customWidth="1"/>
    <col min="12" max="12" width="18.7109375" style="112" customWidth="1"/>
    <col min="13" max="13" width="1.28515625" style="112" customWidth="1"/>
    <col min="14" max="14" width="17.28515625" style="112" customWidth="1"/>
    <col min="15" max="15" width="1.28515625" style="112" customWidth="1"/>
    <col min="16" max="16" width="16" style="112" bestFit="1" customWidth="1"/>
    <col min="17" max="17" width="1.28515625" style="112" customWidth="1"/>
    <col min="18" max="18" width="10.5703125" style="112" customWidth="1"/>
    <col min="19" max="19" width="0.28515625" customWidth="1"/>
    <col min="20" max="20" width="14.42578125" bestFit="1" customWidth="1"/>
    <col min="23" max="23" width="15" bestFit="1" customWidth="1"/>
    <col min="24" max="24" width="19.28515625" bestFit="1" customWidth="1"/>
    <col min="27" max="27" width="11.5703125" customWidth="1"/>
  </cols>
  <sheetData>
    <row r="1" spans="1:26" ht="29.1" customHeight="1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</row>
    <row r="2" spans="1:26" ht="21.75" customHeight="1">
      <c r="A2" s="95" t="s">
        <v>25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</row>
    <row r="3" spans="1:26" ht="21.75" customHeight="1">
      <c r="A3" s="95" t="s">
        <v>108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</row>
    <row r="4" spans="1:26" ht="14.45" customHeight="1"/>
    <row r="5" spans="1:26" ht="20.45" customHeight="1">
      <c r="A5" s="106" t="s">
        <v>61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W5" s="46"/>
      <c r="X5" s="46"/>
      <c r="Y5" s="46"/>
      <c r="Z5" s="46"/>
    </row>
    <row r="6" spans="1:26" ht="24.75" customHeight="1">
      <c r="A6" s="11"/>
      <c r="B6" s="11"/>
      <c r="C6" s="11"/>
      <c r="D6" s="101" t="s">
        <v>110</v>
      </c>
      <c r="E6" s="101"/>
      <c r="F6" s="101"/>
      <c r="G6" s="101"/>
      <c r="H6" s="101"/>
      <c r="I6" s="101"/>
      <c r="J6" s="101"/>
      <c r="K6" s="113"/>
      <c r="L6" s="114" t="s">
        <v>111</v>
      </c>
      <c r="M6" s="114"/>
      <c r="N6" s="114"/>
      <c r="O6" s="114"/>
      <c r="P6" s="114"/>
      <c r="Q6" s="114"/>
      <c r="R6" s="114"/>
      <c r="W6" s="46"/>
      <c r="X6" s="46"/>
      <c r="Y6" s="46"/>
      <c r="Z6" s="46"/>
    </row>
    <row r="7" spans="1:26" ht="24.75" customHeight="1">
      <c r="A7" s="102" t="s">
        <v>17</v>
      </c>
      <c r="B7" s="102"/>
      <c r="C7" s="11"/>
      <c r="D7" s="2" t="s">
        <v>38</v>
      </c>
      <c r="E7" s="12"/>
      <c r="F7" s="2" t="s">
        <v>37</v>
      </c>
      <c r="G7" s="12"/>
      <c r="H7" s="99" t="s">
        <v>14</v>
      </c>
      <c r="I7" s="99"/>
      <c r="J7" s="99"/>
      <c r="K7" s="113"/>
      <c r="L7" s="115" t="s">
        <v>38</v>
      </c>
      <c r="M7" s="116"/>
      <c r="N7" s="117" t="s">
        <v>37</v>
      </c>
      <c r="O7" s="116"/>
      <c r="P7" s="118" t="s">
        <v>14</v>
      </c>
      <c r="Q7" s="118"/>
      <c r="R7" s="118"/>
      <c r="W7" s="46"/>
      <c r="X7" s="46"/>
      <c r="Y7" s="46"/>
      <c r="Z7" s="46"/>
    </row>
    <row r="8" spans="1:26" ht="39" customHeight="1">
      <c r="A8" s="101"/>
      <c r="B8" s="101"/>
      <c r="C8" s="11"/>
      <c r="D8" s="19" t="s">
        <v>60</v>
      </c>
      <c r="E8" s="11"/>
      <c r="F8" s="19" t="s">
        <v>59</v>
      </c>
      <c r="G8" s="11"/>
      <c r="H8" s="3" t="s">
        <v>21</v>
      </c>
      <c r="I8" s="12"/>
      <c r="J8" s="119" t="s">
        <v>28</v>
      </c>
      <c r="K8" s="113"/>
      <c r="L8" s="120" t="s">
        <v>60</v>
      </c>
      <c r="M8" s="113"/>
      <c r="N8" s="120" t="s">
        <v>68</v>
      </c>
      <c r="O8" s="113"/>
      <c r="P8" s="121" t="s">
        <v>21</v>
      </c>
      <c r="Q8" s="116"/>
      <c r="R8" s="119" t="s">
        <v>28</v>
      </c>
      <c r="W8" s="46"/>
      <c r="X8" s="46"/>
      <c r="Y8" s="46"/>
      <c r="Z8" s="46"/>
    </row>
    <row r="9" spans="1:26" ht="24.75" customHeight="1">
      <c r="A9" s="107" t="s">
        <v>90</v>
      </c>
      <c r="B9" s="107"/>
      <c r="C9" s="11"/>
      <c r="D9" s="23">
        <f>'درآمد ناشی از فروش'!I16</f>
        <v>0</v>
      </c>
      <c r="E9" s="11"/>
      <c r="F9" s="24">
        <v>0</v>
      </c>
      <c r="G9" s="11"/>
      <c r="H9" s="23">
        <f>F9+D9</f>
        <v>0</v>
      </c>
      <c r="I9" s="11"/>
      <c r="J9" s="122">
        <f>(H9/درآمدها!F$11)*100</f>
        <v>0</v>
      </c>
      <c r="K9" s="113"/>
      <c r="L9" s="123">
        <f>'درآمد ناشی از فروش'!Q16</f>
        <v>1371248068</v>
      </c>
      <c r="M9" s="113"/>
      <c r="N9" s="124">
        <v>0</v>
      </c>
      <c r="O9" s="113"/>
      <c r="P9" s="123">
        <f>N9+L9</f>
        <v>1371248068</v>
      </c>
      <c r="Q9" s="113"/>
      <c r="R9" s="125">
        <v>-11.62</v>
      </c>
      <c r="T9" s="32"/>
      <c r="U9" s="32"/>
      <c r="W9" s="46"/>
      <c r="X9" s="46"/>
      <c r="Y9" s="46"/>
      <c r="Z9" s="46"/>
    </row>
    <row r="10" spans="1:26" ht="24.75" customHeight="1">
      <c r="A10" s="105" t="s">
        <v>76</v>
      </c>
      <c r="B10" s="105"/>
      <c r="C10" s="11"/>
      <c r="D10" s="24">
        <f>'درآمد ناشی از فروش'!I8</f>
        <v>0</v>
      </c>
      <c r="E10" s="11"/>
      <c r="F10" s="24">
        <f>'درآمد ناشی از تغییر قیمت اوراق'!I8</f>
        <v>-2146786424</v>
      </c>
      <c r="G10" s="11"/>
      <c r="H10" s="24">
        <f>F10+D10</f>
        <v>-2146786424</v>
      </c>
      <c r="I10" s="11"/>
      <c r="J10" s="122">
        <f>(H10/درآمدها!F$11)*100</f>
        <v>-13.884015662673155</v>
      </c>
      <c r="K10" s="113"/>
      <c r="L10" s="126">
        <f>'درآمد ناشی از فروش'!Q8</f>
        <v>16481296488</v>
      </c>
      <c r="M10" s="113"/>
      <c r="N10" s="127">
        <f>'درآمد ناشی از تغییر قیمت اوراق'!Q8</f>
        <v>-6087088113</v>
      </c>
      <c r="O10" s="113"/>
      <c r="P10" s="126">
        <f>N10+L10</f>
        <v>10394208375</v>
      </c>
      <c r="Q10" s="113"/>
      <c r="R10" s="125">
        <v>-88.11</v>
      </c>
      <c r="T10" s="32"/>
      <c r="U10" s="32"/>
      <c r="W10" s="46"/>
      <c r="X10" s="46"/>
      <c r="Y10" s="46"/>
      <c r="Z10" s="46"/>
    </row>
    <row r="11" spans="1:26" ht="24.75" customHeight="1">
      <c r="A11" s="105" t="s">
        <v>96</v>
      </c>
      <c r="B11" s="105"/>
      <c r="C11" s="11"/>
      <c r="D11" s="24">
        <f>'درآمد ناشی از فروش'!I9</f>
        <v>0</v>
      </c>
      <c r="E11" s="11"/>
      <c r="F11" s="24">
        <f>'درآمد ناشی از تغییر قیمت اوراق'!I12</f>
        <v>44472874</v>
      </c>
      <c r="G11" s="11"/>
      <c r="H11" s="24">
        <f>F11+D11</f>
        <v>44472874</v>
      </c>
      <c r="I11" s="11"/>
      <c r="J11" s="122">
        <f>(H11/درآمدها!F$11)*100</f>
        <v>0.28762156881428547</v>
      </c>
      <c r="K11" s="113"/>
      <c r="L11" s="126">
        <f>'درآمد ناشی از فروش'!Q9</f>
        <v>165642016</v>
      </c>
      <c r="M11" s="113"/>
      <c r="N11" s="127">
        <f>'درآمد ناشی از تغییر قیمت اوراق'!Q12</f>
        <v>117968659</v>
      </c>
      <c r="O11" s="113"/>
      <c r="P11" s="126">
        <f>N11+L11</f>
        <v>283610675</v>
      </c>
      <c r="Q11" s="113"/>
      <c r="R11" s="125">
        <v>-2.4</v>
      </c>
      <c r="T11" s="32"/>
      <c r="U11" s="32"/>
      <c r="W11" s="46"/>
      <c r="X11" s="46"/>
      <c r="Y11" s="46"/>
      <c r="Z11" s="46"/>
    </row>
    <row r="12" spans="1:26" ht="24.75" customHeight="1">
      <c r="A12" s="105" t="s">
        <v>77</v>
      </c>
      <c r="B12" s="105"/>
      <c r="C12" s="11"/>
      <c r="D12" s="24">
        <f>'درآمد ناشی از فروش'!I10</f>
        <v>2166250146</v>
      </c>
      <c r="E12" s="11"/>
      <c r="F12" s="24">
        <f>'درآمد ناشی از تغییر قیمت اوراق'!I14</f>
        <v>-205054386</v>
      </c>
      <c r="G12" s="11"/>
      <c r="H12" s="24">
        <f t="shared" ref="H12:H22" si="0">F12+D12</f>
        <v>1961195760</v>
      </c>
      <c r="I12" s="11"/>
      <c r="J12" s="122">
        <f>(H12/درآمدها!F$11)*100</f>
        <v>12.683736185862978</v>
      </c>
      <c r="K12" s="113"/>
      <c r="L12" s="126">
        <f>'درآمد ناشی از فروش'!Q10</f>
        <v>11098308426</v>
      </c>
      <c r="M12" s="113"/>
      <c r="N12" s="127">
        <f>'درآمد ناشی از تغییر قیمت اوراق'!Q14</f>
        <v>169294110</v>
      </c>
      <c r="O12" s="113"/>
      <c r="P12" s="126">
        <f t="shared" ref="P12:P20" si="1">N12+L12</f>
        <v>11267602536</v>
      </c>
      <c r="Q12" s="113"/>
      <c r="R12" s="125">
        <v>-95.51</v>
      </c>
      <c r="T12" s="32"/>
      <c r="U12" s="32"/>
      <c r="W12" s="46"/>
      <c r="X12" s="46"/>
      <c r="Y12" s="46"/>
      <c r="Z12" s="46"/>
    </row>
    <row r="13" spans="1:26" ht="24.75" customHeight="1">
      <c r="A13" s="105" t="s">
        <v>80</v>
      </c>
      <c r="B13" s="105"/>
      <c r="C13" s="11"/>
      <c r="D13" s="24">
        <f>'درآمد ناشی از فروش'!I11</f>
        <v>3291133956</v>
      </c>
      <c r="E13" s="11"/>
      <c r="F13" s="24">
        <f>'درآمد ناشی از تغییر قیمت اوراق'!I11</f>
        <v>10450744396</v>
      </c>
      <c r="G13" s="11"/>
      <c r="H13" s="24">
        <f t="shared" si="0"/>
        <v>13741878352</v>
      </c>
      <c r="I13" s="11"/>
      <c r="J13" s="122">
        <f>(H13/درآمدها!F$11)*100</f>
        <v>88.87351444966896</v>
      </c>
      <c r="K13" s="113"/>
      <c r="L13" s="126">
        <f>'درآمد ناشی از فروش'!Q11</f>
        <v>45633056198</v>
      </c>
      <c r="M13" s="113"/>
      <c r="N13" s="127">
        <f>'درآمد ناشی از تغییر قیمت اوراق'!Q11</f>
        <v>2326388647</v>
      </c>
      <c r="O13" s="113"/>
      <c r="P13" s="126">
        <f t="shared" si="1"/>
        <v>47959444845</v>
      </c>
      <c r="Q13" s="113"/>
      <c r="R13" s="125">
        <v>-406.54</v>
      </c>
      <c r="T13" s="32"/>
      <c r="U13" s="32"/>
      <c r="W13" s="46"/>
      <c r="X13" s="47"/>
      <c r="Y13" s="46"/>
      <c r="Z13" s="46"/>
    </row>
    <row r="14" spans="1:26" ht="24.75" customHeight="1">
      <c r="A14" s="105" t="s">
        <v>93</v>
      </c>
      <c r="B14" s="105"/>
      <c r="C14" s="11"/>
      <c r="D14" s="24">
        <f>'درآمد ناشی از فروش'!I12</f>
        <v>0</v>
      </c>
      <c r="E14" s="11"/>
      <c r="F14" s="24">
        <f>'درآمد ناشی از تغییر قیمت اوراق'!I19</f>
        <v>-4630406459</v>
      </c>
      <c r="G14" s="11"/>
      <c r="H14" s="24">
        <f t="shared" si="0"/>
        <v>-4630406459</v>
      </c>
      <c r="I14" s="11"/>
      <c r="J14" s="122">
        <f>(H14/درآمدها!F$11)*100</f>
        <v>-29.946451627690628</v>
      </c>
      <c r="K14" s="113"/>
      <c r="L14" s="126">
        <f>'درآمد ناشی از فروش'!Q12</f>
        <v>9995569275</v>
      </c>
      <c r="M14" s="113"/>
      <c r="N14" s="127">
        <f>'درآمد ناشی از تغییر قیمت اوراق'!Q19</f>
        <v>-10892882663</v>
      </c>
      <c r="O14" s="113"/>
      <c r="P14" s="126">
        <f t="shared" si="1"/>
        <v>-897313388</v>
      </c>
      <c r="Q14" s="113"/>
      <c r="R14" s="125">
        <v>7.61</v>
      </c>
      <c r="T14" s="32"/>
      <c r="U14" s="32"/>
      <c r="W14" s="46"/>
      <c r="X14" s="47"/>
      <c r="Y14" s="46"/>
      <c r="Z14" s="46"/>
    </row>
    <row r="15" spans="1:26" ht="24.75" customHeight="1">
      <c r="A15" s="105" t="s">
        <v>94</v>
      </c>
      <c r="B15" s="105"/>
      <c r="C15" s="11"/>
      <c r="D15" s="15">
        <f>'درآمد ناشی از فروش'!I26</f>
        <v>0</v>
      </c>
      <c r="E15" s="11"/>
      <c r="F15" s="24">
        <v>0</v>
      </c>
      <c r="G15" s="11"/>
      <c r="H15" s="24">
        <f t="shared" si="0"/>
        <v>0</v>
      </c>
      <c r="I15" s="11"/>
      <c r="J15" s="122">
        <f>(H15/درآمدها!F$11)*100</f>
        <v>0</v>
      </c>
      <c r="K15" s="113"/>
      <c r="L15" s="126">
        <f>'درآمد ناشی از فروش'!Q26</f>
        <v>601045806</v>
      </c>
      <c r="M15" s="113"/>
      <c r="N15" s="126">
        <v>0</v>
      </c>
      <c r="O15" s="113"/>
      <c r="P15" s="126">
        <f t="shared" si="1"/>
        <v>601045806</v>
      </c>
      <c r="Q15" s="113"/>
      <c r="R15" s="125">
        <v>-5.09</v>
      </c>
      <c r="T15" s="32"/>
      <c r="U15" s="32"/>
      <c r="W15" s="46"/>
      <c r="X15" s="46"/>
      <c r="Y15" s="46"/>
      <c r="Z15" s="46"/>
    </row>
    <row r="16" spans="1:26" ht="24.75" customHeight="1">
      <c r="A16" s="105" t="s">
        <v>74</v>
      </c>
      <c r="B16" s="105"/>
      <c r="C16" s="11"/>
      <c r="D16" s="24">
        <f>'درآمد ناشی از فروش'!I13</f>
        <v>12365801347</v>
      </c>
      <c r="E16" s="11"/>
      <c r="F16" s="24">
        <f>'درآمد ناشی از تغییر قیمت اوراق'!I16</f>
        <v>324978585</v>
      </c>
      <c r="G16" s="11"/>
      <c r="H16" s="24">
        <f t="shared" si="0"/>
        <v>12690779932</v>
      </c>
      <c r="I16" s="11"/>
      <c r="J16" s="122">
        <f>(H16/درآمدها!F$11)*100</f>
        <v>82.0756948048532</v>
      </c>
      <c r="K16" s="113"/>
      <c r="L16" s="127">
        <f>'درآمد ناشی از فروش'!Q13</f>
        <v>64523418869</v>
      </c>
      <c r="M16" s="113"/>
      <c r="N16" s="127">
        <f>'درآمد ناشی از تغییر قیمت اوراق'!Q16</f>
        <v>468466606</v>
      </c>
      <c r="O16" s="113"/>
      <c r="P16" s="126">
        <f t="shared" si="1"/>
        <v>64991885475</v>
      </c>
      <c r="Q16" s="113"/>
      <c r="R16" s="125">
        <v>-550.91999999999996</v>
      </c>
      <c r="T16" s="32"/>
      <c r="U16" s="32"/>
      <c r="W16" s="46"/>
      <c r="X16" s="46"/>
      <c r="Y16" s="46"/>
      <c r="Z16" s="46"/>
    </row>
    <row r="17" spans="1:26" ht="24.75" customHeight="1">
      <c r="A17" s="105" t="s">
        <v>81</v>
      </c>
      <c r="B17" s="105"/>
      <c r="C17" s="11"/>
      <c r="D17" s="24">
        <f>'درآمد ناشی از فروش'!I14</f>
        <v>-4068487515</v>
      </c>
      <c r="E17" s="11"/>
      <c r="F17" s="24">
        <f>'درآمد ناشی از تغییر قیمت اوراق'!I10</f>
        <v>-4731699081</v>
      </c>
      <c r="G17" s="11"/>
      <c r="H17" s="24">
        <f t="shared" si="0"/>
        <v>-8800186596</v>
      </c>
      <c r="I17" s="11"/>
      <c r="J17" s="122">
        <f>(H17/درآمدها!F$11)*100</f>
        <v>-56.913872366332029</v>
      </c>
      <c r="K17" s="113"/>
      <c r="L17" s="126">
        <f>'درآمد ناشی از فروش'!Q14</f>
        <v>52398156452</v>
      </c>
      <c r="M17" s="113"/>
      <c r="N17" s="127">
        <f>'درآمد ناشی از تغییر قیمت اوراق'!Q10</f>
        <v>-8514574342</v>
      </c>
      <c r="O17" s="113"/>
      <c r="P17" s="126">
        <f t="shared" si="1"/>
        <v>43883582110</v>
      </c>
      <c r="Q17" s="113"/>
      <c r="R17" s="125">
        <v>-371.99</v>
      </c>
      <c r="T17" s="32"/>
      <c r="U17" s="32"/>
      <c r="W17" s="46"/>
      <c r="X17" s="46"/>
      <c r="Y17" s="46"/>
      <c r="Z17" s="46"/>
    </row>
    <row r="18" spans="1:26" ht="24.75" customHeight="1">
      <c r="A18" s="105" t="s">
        <v>88</v>
      </c>
      <c r="B18" s="105"/>
      <c r="C18" s="11"/>
      <c r="D18" s="15">
        <f>'درآمد ناشی از فروش'!I17</f>
        <v>0</v>
      </c>
      <c r="E18" s="11"/>
      <c r="F18" s="24">
        <v>0</v>
      </c>
      <c r="G18" s="11"/>
      <c r="H18" s="24">
        <f t="shared" si="0"/>
        <v>0</v>
      </c>
      <c r="I18" s="11"/>
      <c r="J18" s="122">
        <f>(H18/درآمدها!F$11)*100</f>
        <v>0</v>
      </c>
      <c r="K18" s="113"/>
      <c r="L18" s="126">
        <f>'درآمد ناشی از فروش'!Q17</f>
        <v>756348613</v>
      </c>
      <c r="M18" s="113"/>
      <c r="N18" s="126">
        <v>0</v>
      </c>
      <c r="O18" s="113"/>
      <c r="P18" s="126">
        <f t="shared" si="1"/>
        <v>756348613</v>
      </c>
      <c r="Q18" s="113"/>
      <c r="R18" s="125">
        <v>-6.41</v>
      </c>
      <c r="T18" s="32"/>
      <c r="U18" s="32"/>
      <c r="W18" s="46"/>
      <c r="X18" s="46"/>
      <c r="Y18" s="46"/>
      <c r="Z18" s="46"/>
    </row>
    <row r="19" spans="1:26" ht="24.75" customHeight="1">
      <c r="A19" s="105" t="s">
        <v>86</v>
      </c>
      <c r="B19" s="105"/>
      <c r="C19" s="11"/>
      <c r="D19" s="15">
        <f>'درآمد ناشی از فروش'!I20</f>
        <v>0</v>
      </c>
      <c r="E19" s="11"/>
      <c r="F19" s="24">
        <f>'درآمد ناشی از تغییر قیمت اوراق'!I20</f>
        <v>113985148</v>
      </c>
      <c r="G19" s="11"/>
      <c r="H19" s="24">
        <f t="shared" si="0"/>
        <v>113985148</v>
      </c>
      <c r="I19" s="11"/>
      <c r="J19" s="122">
        <f>(H19/درآمدها!F$11)*100</f>
        <v>0.73718166020231823</v>
      </c>
      <c r="K19" s="113"/>
      <c r="L19" s="126">
        <f>'درآمد ناشی از فروش'!Q20</f>
        <v>44458163</v>
      </c>
      <c r="M19" s="113"/>
      <c r="N19" s="126">
        <f>'درآمد ناشی از تغییر قیمت اوراق'!Q20</f>
        <v>113985149</v>
      </c>
      <c r="O19" s="113"/>
      <c r="P19" s="126">
        <f t="shared" si="1"/>
        <v>158443312</v>
      </c>
      <c r="Q19" s="113"/>
      <c r="R19" s="125">
        <v>-1.34</v>
      </c>
      <c r="T19" s="32"/>
      <c r="U19" s="32"/>
      <c r="W19" s="46"/>
      <c r="X19" s="46"/>
      <c r="Y19" s="46"/>
      <c r="Z19" s="46"/>
    </row>
    <row r="20" spans="1:26" ht="24.75" customHeight="1">
      <c r="A20" s="105" t="s">
        <v>75</v>
      </c>
      <c r="B20" s="105"/>
      <c r="C20" s="11"/>
      <c r="D20" s="24">
        <f>'درآمد ناشی از فروش'!I21</f>
        <v>0</v>
      </c>
      <c r="E20" s="11"/>
      <c r="F20" s="24">
        <v>0</v>
      </c>
      <c r="G20" s="11"/>
      <c r="H20" s="24">
        <f t="shared" si="0"/>
        <v>0</v>
      </c>
      <c r="I20" s="11"/>
      <c r="J20" s="122">
        <f>(H20/درآمدها!F$11)*100</f>
        <v>0</v>
      </c>
      <c r="K20" s="113"/>
      <c r="L20" s="126">
        <f>'درآمد ناشی از فروش'!Q21</f>
        <v>41952273</v>
      </c>
      <c r="M20" s="113"/>
      <c r="N20" s="127">
        <v>0</v>
      </c>
      <c r="O20" s="113"/>
      <c r="P20" s="126">
        <f t="shared" si="1"/>
        <v>41952273</v>
      </c>
      <c r="Q20" s="113"/>
      <c r="R20" s="125">
        <v>-0.36</v>
      </c>
      <c r="T20" s="32"/>
      <c r="U20" s="32"/>
    </row>
    <row r="21" spans="1:26" ht="24.75" customHeight="1">
      <c r="A21" s="105" t="s">
        <v>84</v>
      </c>
      <c r="B21" s="105"/>
      <c r="C21" s="11"/>
      <c r="D21" s="15">
        <f>'درآمد ناشی از فروش'!I22</f>
        <v>0</v>
      </c>
      <c r="E21" s="11"/>
      <c r="F21" s="15">
        <v>0</v>
      </c>
      <c r="G21" s="11"/>
      <c r="H21" s="24">
        <f t="shared" si="0"/>
        <v>0</v>
      </c>
      <c r="I21" s="11"/>
      <c r="J21" s="122">
        <f>(H21/درآمدها!F$11)*100</f>
        <v>0</v>
      </c>
      <c r="K21" s="113"/>
      <c r="L21" s="126">
        <f>'درآمد ناشی از فروش'!Q22</f>
        <v>115003710</v>
      </c>
      <c r="M21" s="113"/>
      <c r="N21" s="126">
        <v>0</v>
      </c>
      <c r="O21" s="113"/>
      <c r="P21" s="126">
        <f t="shared" ref="P21:P23" si="2">N21+L21</f>
        <v>115003710</v>
      </c>
      <c r="Q21" s="113"/>
      <c r="R21" s="125">
        <v>-0.97</v>
      </c>
      <c r="T21" s="32"/>
      <c r="U21" s="32"/>
    </row>
    <row r="22" spans="1:26" ht="24" customHeight="1">
      <c r="A22" s="105" t="s">
        <v>79</v>
      </c>
      <c r="B22" s="105"/>
      <c r="C22" s="11"/>
      <c r="D22" s="15">
        <f>'درآمد ناشی از فروش'!I23</f>
        <v>0</v>
      </c>
      <c r="E22" s="11"/>
      <c r="F22" s="24">
        <v>0</v>
      </c>
      <c r="G22" s="11"/>
      <c r="H22" s="24">
        <f t="shared" si="0"/>
        <v>0</v>
      </c>
      <c r="I22" s="11"/>
      <c r="J22" s="122">
        <f>(H22/درآمدها!F$11)*100</f>
        <v>0</v>
      </c>
      <c r="K22" s="113"/>
      <c r="L22" s="126">
        <f>'درآمد ناشی از فروش'!Q23</f>
        <v>22703346</v>
      </c>
      <c r="M22" s="113"/>
      <c r="N22" s="126">
        <v>0</v>
      </c>
      <c r="O22" s="113"/>
      <c r="P22" s="126">
        <f t="shared" si="2"/>
        <v>22703346</v>
      </c>
      <c r="Q22" s="113"/>
      <c r="R22" s="125">
        <f>-0.19</f>
        <v>-0.19</v>
      </c>
      <c r="T22" s="32"/>
      <c r="U22" s="32"/>
    </row>
    <row r="23" spans="1:26" ht="24" customHeight="1">
      <c r="A23" s="105" t="s">
        <v>78</v>
      </c>
      <c r="B23" s="105"/>
      <c r="C23" s="11"/>
      <c r="D23" s="15">
        <f>'درآمد ناشی از فروش'!I25</f>
        <v>0</v>
      </c>
      <c r="E23" s="11"/>
      <c r="F23" s="24">
        <v>0</v>
      </c>
      <c r="G23" s="11"/>
      <c r="H23" s="15">
        <f t="shared" ref="H23:H24" si="3">F23+D23</f>
        <v>0</v>
      </c>
      <c r="I23" s="11"/>
      <c r="J23" s="122">
        <f>(H23/درآمدها!F$11)*100</f>
        <v>0</v>
      </c>
      <c r="K23" s="113"/>
      <c r="L23" s="126">
        <f>'درآمد ناشی از فروش'!Q25</f>
        <v>1770993700</v>
      </c>
      <c r="M23" s="113"/>
      <c r="N23" s="126">
        <v>0</v>
      </c>
      <c r="O23" s="113"/>
      <c r="P23" s="126">
        <f t="shared" si="2"/>
        <v>1770993700</v>
      </c>
      <c r="Q23" s="113"/>
      <c r="R23" s="125">
        <v>-15.01</v>
      </c>
      <c r="T23" s="32"/>
      <c r="U23" s="32"/>
    </row>
    <row r="24" spans="1:26" ht="24" customHeight="1">
      <c r="A24" s="105" t="s">
        <v>95</v>
      </c>
      <c r="B24" s="105"/>
      <c r="C24" s="11"/>
      <c r="D24" s="15">
        <v>0</v>
      </c>
      <c r="E24" s="11"/>
      <c r="F24" s="24">
        <f>'درآمد ناشی از تغییر قیمت اوراق'!I9</f>
        <v>692829946</v>
      </c>
      <c r="G24" s="11"/>
      <c r="H24" s="15">
        <f t="shared" si="3"/>
        <v>692829946</v>
      </c>
      <c r="I24" s="11"/>
      <c r="J24" s="122">
        <f>(H24/درآمدها!F$11)*100</f>
        <v>4.4807726163601815</v>
      </c>
      <c r="K24" s="113"/>
      <c r="L24" s="126">
        <v>0</v>
      </c>
      <c r="M24" s="113"/>
      <c r="N24" s="127">
        <f>'درآمد ناشی از تغییر قیمت اوراق'!Q9</f>
        <v>2021115412</v>
      </c>
      <c r="O24" s="113"/>
      <c r="P24" s="126">
        <f>N24+L24</f>
        <v>2021115412</v>
      </c>
      <c r="Q24" s="113"/>
      <c r="R24" s="125">
        <v>-17.13</v>
      </c>
      <c r="T24" s="32"/>
      <c r="U24" s="32"/>
    </row>
    <row r="25" spans="1:26" ht="24" customHeight="1">
      <c r="A25" s="105" t="s">
        <v>106</v>
      </c>
      <c r="B25" s="105"/>
      <c r="C25" s="11"/>
      <c r="D25" s="15">
        <f>'درآمد ناشی از فروش'!I15</f>
        <v>144182953</v>
      </c>
      <c r="E25" s="11"/>
      <c r="F25" s="24">
        <f>'درآمد ناشی از تغییر قیمت اوراق'!I18</f>
        <v>594881075</v>
      </c>
      <c r="G25" s="11"/>
      <c r="H25" s="15">
        <f>F25+D25</f>
        <v>739064028</v>
      </c>
      <c r="I25" s="11"/>
      <c r="J25" s="122">
        <f>(H25/درآمدها!F$11)*100</f>
        <v>4.7797845308482874</v>
      </c>
      <c r="K25" s="113"/>
      <c r="L25" s="126">
        <f>'درآمد ناشی از فروش'!Q15</f>
        <v>144182953</v>
      </c>
      <c r="M25" s="113"/>
      <c r="N25" s="127">
        <f>'درآمد ناشی از تغییر قیمت اوراق'!Q18</f>
        <v>1546208567</v>
      </c>
      <c r="O25" s="113"/>
      <c r="P25" s="126">
        <f>N25+L25</f>
        <v>1690391520</v>
      </c>
      <c r="Q25" s="113"/>
      <c r="R25" s="125">
        <v>-14.33</v>
      </c>
      <c r="T25" s="32"/>
      <c r="U25" s="32"/>
    </row>
    <row r="26" spans="1:26" ht="24.75" customHeight="1" thickBot="1">
      <c r="A26" s="102" t="s">
        <v>14</v>
      </c>
      <c r="B26" s="102"/>
      <c r="C26" s="11"/>
      <c r="D26" s="25">
        <f>SUM(D9:D25)</f>
        <v>13898880887</v>
      </c>
      <c r="E26" s="11"/>
      <c r="F26" s="25">
        <f>SUM(F9:F25)</f>
        <v>507945674</v>
      </c>
      <c r="G26" s="24"/>
      <c r="H26" s="25">
        <f>SUM(H9:H25)</f>
        <v>14406826561</v>
      </c>
      <c r="I26" s="11"/>
      <c r="J26" s="128">
        <f>SUM(J9:J25)</f>
        <v>93.1739661599144</v>
      </c>
      <c r="K26" s="113"/>
      <c r="L26" s="129">
        <f>SUM(L9:L25)</f>
        <v>205163384356</v>
      </c>
      <c r="M26" s="113"/>
      <c r="N26" s="130">
        <f>SUM(N9:N25)</f>
        <v>-18731117968</v>
      </c>
      <c r="O26" s="113"/>
      <c r="P26" s="129">
        <f>SUM(P9:P25)</f>
        <v>186432266388</v>
      </c>
      <c r="Q26" s="113"/>
      <c r="R26" s="131">
        <f>SUM(R9:R25)</f>
        <v>-1580.31</v>
      </c>
      <c r="T26" s="32"/>
      <c r="U26" s="32"/>
    </row>
    <row r="27" spans="1:26" ht="13.5" thickTop="1">
      <c r="F27" s="22"/>
      <c r="L27" s="132"/>
      <c r="N27" s="133"/>
      <c r="U27" s="21"/>
    </row>
    <row r="28" spans="1:26">
      <c r="D28" s="22"/>
      <c r="L28" s="132"/>
      <c r="N28" s="133"/>
    </row>
    <row r="29" spans="1:26">
      <c r="D29" s="22"/>
      <c r="F29" s="22"/>
      <c r="H29" s="22"/>
      <c r="L29" s="132"/>
      <c r="N29" s="133"/>
    </row>
    <row r="30" spans="1:26">
      <c r="D30" s="22"/>
      <c r="F30" s="22"/>
      <c r="H30" s="22"/>
      <c r="L30" s="132"/>
      <c r="N30" s="133"/>
    </row>
    <row r="31" spans="1:26">
      <c r="D31" s="22"/>
      <c r="F31" s="22"/>
      <c r="L31" s="132"/>
      <c r="N31" s="133"/>
    </row>
    <row r="32" spans="1:26">
      <c r="D32" s="22"/>
      <c r="F32" s="22"/>
      <c r="L32" s="75"/>
      <c r="N32" s="133"/>
    </row>
    <row r="33" spans="4:12">
      <c r="D33" s="22"/>
      <c r="L33" s="134"/>
    </row>
  </sheetData>
  <mergeCells count="27">
    <mergeCell ref="A1:R1"/>
    <mergeCell ref="A2:R2"/>
    <mergeCell ref="A3:R3"/>
    <mergeCell ref="A5:R5"/>
    <mergeCell ref="A7:B8"/>
    <mergeCell ref="H7:J7"/>
    <mergeCell ref="P7:R7"/>
    <mergeCell ref="D6:J6"/>
    <mergeCell ref="L6:R6"/>
    <mergeCell ref="A9:B9"/>
    <mergeCell ref="A14:B14"/>
    <mergeCell ref="A11:B11"/>
    <mergeCell ref="A12:B12"/>
    <mergeCell ref="A22:B22"/>
    <mergeCell ref="A10:B10"/>
    <mergeCell ref="A26:B26"/>
    <mergeCell ref="A20:B20"/>
    <mergeCell ref="A13:B13"/>
    <mergeCell ref="A16:B16"/>
    <mergeCell ref="A17:B17"/>
    <mergeCell ref="A21:B21"/>
    <mergeCell ref="A15:B15"/>
    <mergeCell ref="A18:B18"/>
    <mergeCell ref="A23:B23"/>
    <mergeCell ref="A19:B19"/>
    <mergeCell ref="A24:B24"/>
    <mergeCell ref="A25:B25"/>
  </mergeCells>
  <pageMargins left="0.39" right="0.39" top="0.39" bottom="0.39" header="0" footer="0"/>
  <pageSetup scale="77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0.79998168889431442"/>
    <pageSetUpPr fitToPage="1"/>
  </sheetPr>
  <dimension ref="A1:M21"/>
  <sheetViews>
    <sheetView rightToLeft="1" view="pageBreakPreview" zoomScaleNormal="100" zoomScaleSheetLayoutView="100" workbookViewId="0">
      <selection activeCell="G19" sqref="G19"/>
    </sheetView>
  </sheetViews>
  <sheetFormatPr defaultRowHeight="12.75"/>
  <cols>
    <col min="1" max="1" width="34.140625" bestFit="1" customWidth="1"/>
    <col min="2" max="2" width="1.28515625" customWidth="1"/>
    <col min="3" max="3" width="19.42578125" customWidth="1"/>
    <col min="4" max="4" width="1.28515625" customWidth="1"/>
    <col min="5" max="5" width="16.5703125" customWidth="1"/>
    <col min="6" max="6" width="1.28515625" customWidth="1"/>
    <col min="7" max="7" width="19.42578125" customWidth="1"/>
    <col min="8" max="8" width="1.28515625" customWidth="1"/>
    <col min="9" max="9" width="15.5703125" customWidth="1"/>
    <col min="10" max="10" width="0.28515625" customWidth="1"/>
    <col min="26" max="26" width="11.5703125" customWidth="1"/>
  </cols>
  <sheetData>
    <row r="1" spans="1:13" ht="29.1" customHeight="1">
      <c r="A1" s="95" t="s">
        <v>0</v>
      </c>
      <c r="B1" s="95"/>
      <c r="C1" s="95"/>
      <c r="D1" s="95"/>
      <c r="E1" s="95"/>
      <c r="F1" s="95"/>
      <c r="G1" s="95"/>
      <c r="H1" s="95"/>
      <c r="I1" s="95"/>
    </row>
    <row r="2" spans="1:13" ht="21.75" customHeight="1">
      <c r="A2" s="95" t="s">
        <v>25</v>
      </c>
      <c r="B2" s="95"/>
      <c r="C2" s="95"/>
      <c r="D2" s="95"/>
      <c r="E2" s="95"/>
      <c r="F2" s="95"/>
      <c r="G2" s="95"/>
      <c r="H2" s="95"/>
      <c r="I2" s="95"/>
    </row>
    <row r="3" spans="1:13" ht="21.75" customHeight="1">
      <c r="A3" s="95" t="s">
        <v>108</v>
      </c>
      <c r="B3" s="95"/>
      <c r="C3" s="95"/>
      <c r="D3" s="95"/>
      <c r="E3" s="95"/>
      <c r="F3" s="95"/>
      <c r="G3" s="95"/>
      <c r="H3" s="95"/>
      <c r="I3" s="95"/>
    </row>
    <row r="4" spans="1:13" ht="14.45" customHeight="1"/>
    <row r="5" spans="1:13" ht="32.25" customHeight="1">
      <c r="A5" s="106" t="s">
        <v>63</v>
      </c>
      <c r="B5" s="106"/>
      <c r="C5" s="106"/>
      <c r="D5" s="106"/>
      <c r="E5" s="106"/>
      <c r="F5" s="106"/>
      <c r="G5" s="106"/>
      <c r="H5" s="106"/>
      <c r="I5" s="106"/>
    </row>
    <row r="6" spans="1:13" ht="24.75" customHeight="1">
      <c r="A6" s="11"/>
      <c r="B6" s="11"/>
      <c r="C6" s="101" t="s">
        <v>110</v>
      </c>
      <c r="D6" s="101"/>
      <c r="E6" s="101"/>
      <c r="F6" s="11"/>
      <c r="G6" s="101" t="s">
        <v>112</v>
      </c>
      <c r="H6" s="101"/>
      <c r="I6" s="101"/>
    </row>
    <row r="7" spans="1:13" ht="40.5" customHeight="1">
      <c r="A7" s="2" t="s">
        <v>39</v>
      </c>
      <c r="B7" s="11"/>
      <c r="C7" s="4" t="s">
        <v>40</v>
      </c>
      <c r="D7" s="12"/>
      <c r="E7" s="4" t="s">
        <v>41</v>
      </c>
      <c r="F7" s="11"/>
      <c r="G7" s="4" t="s">
        <v>40</v>
      </c>
      <c r="H7" s="12"/>
      <c r="I7" s="4" t="s">
        <v>41</v>
      </c>
    </row>
    <row r="8" spans="1:13" ht="24.75" customHeight="1">
      <c r="A8" s="13" t="s">
        <v>54</v>
      </c>
      <c r="B8" s="11"/>
      <c r="C8" s="15">
        <v>66404</v>
      </c>
      <c r="D8" s="11"/>
      <c r="E8" s="51" t="s">
        <v>62</v>
      </c>
      <c r="F8" s="11"/>
      <c r="G8" s="15">
        <v>46505501</v>
      </c>
      <c r="H8" s="11"/>
      <c r="I8" s="51" t="s">
        <v>62</v>
      </c>
      <c r="L8" s="21"/>
      <c r="M8" s="21"/>
    </row>
    <row r="9" spans="1:13" ht="24.75" customHeight="1">
      <c r="A9" s="14" t="s">
        <v>89</v>
      </c>
      <c r="B9" s="11"/>
      <c r="C9" s="15">
        <v>5853</v>
      </c>
      <c r="D9" s="11"/>
      <c r="E9" s="52" t="s">
        <v>62</v>
      </c>
      <c r="F9" s="11"/>
      <c r="G9" s="15">
        <v>81243</v>
      </c>
      <c r="H9" s="11"/>
      <c r="I9" s="52" t="s">
        <v>62</v>
      </c>
      <c r="L9" s="21"/>
      <c r="M9" s="21"/>
    </row>
    <row r="10" spans="1:13" ht="24.75" customHeight="1">
      <c r="A10" s="14" t="s">
        <v>55</v>
      </c>
      <c r="B10" s="11"/>
      <c r="C10" s="15">
        <v>583061</v>
      </c>
      <c r="D10" s="11"/>
      <c r="E10" s="52" t="s">
        <v>62</v>
      </c>
      <c r="F10" s="11"/>
      <c r="G10" s="15">
        <v>2163049</v>
      </c>
      <c r="H10" s="11"/>
      <c r="I10" s="52" t="s">
        <v>62</v>
      </c>
      <c r="L10" s="21"/>
      <c r="M10" s="21"/>
    </row>
    <row r="11" spans="1:13" ht="24.75" customHeight="1">
      <c r="A11" s="14" t="s">
        <v>56</v>
      </c>
      <c r="B11" s="11"/>
      <c r="C11" s="15">
        <v>31713</v>
      </c>
      <c r="D11" s="11"/>
      <c r="E11" s="52" t="s">
        <v>62</v>
      </c>
      <c r="F11" s="11"/>
      <c r="G11" s="15">
        <v>273482</v>
      </c>
      <c r="H11" s="11"/>
      <c r="I11" s="52" t="s">
        <v>62</v>
      </c>
      <c r="L11" s="21"/>
      <c r="M11" s="21"/>
    </row>
    <row r="12" spans="1:13" ht="24.75" customHeight="1">
      <c r="A12" s="14" t="s">
        <v>54</v>
      </c>
      <c r="B12" s="11"/>
      <c r="C12" s="15">
        <v>0</v>
      </c>
      <c r="D12" s="11"/>
      <c r="E12" s="52" t="s">
        <v>62</v>
      </c>
      <c r="F12" s="11"/>
      <c r="G12" s="15">
        <v>1401119118</v>
      </c>
      <c r="H12" s="11"/>
      <c r="I12" s="52" t="s">
        <v>62</v>
      </c>
      <c r="L12" s="21"/>
      <c r="M12" s="21"/>
    </row>
    <row r="13" spans="1:13" ht="24.75" customHeight="1">
      <c r="A13" s="14" t="s">
        <v>89</v>
      </c>
      <c r="B13" s="11"/>
      <c r="C13" s="15">
        <v>1087123252</v>
      </c>
      <c r="D13" s="11"/>
      <c r="E13" s="52" t="s">
        <v>62</v>
      </c>
      <c r="F13" s="11"/>
      <c r="G13" s="15">
        <v>5803835426</v>
      </c>
      <c r="H13" s="11"/>
      <c r="I13" s="52" t="s">
        <v>62</v>
      </c>
      <c r="L13" s="21"/>
      <c r="M13" s="21"/>
    </row>
    <row r="14" spans="1:13" ht="24.75" customHeight="1">
      <c r="A14" s="14" t="s">
        <v>24</v>
      </c>
      <c r="B14" s="11"/>
      <c r="C14" s="15">
        <v>30538</v>
      </c>
      <c r="D14" s="11"/>
      <c r="E14" s="52" t="s">
        <v>62</v>
      </c>
      <c r="F14" s="11"/>
      <c r="G14" s="15">
        <v>240536</v>
      </c>
      <c r="H14" s="11"/>
      <c r="I14" s="52" t="s">
        <v>62</v>
      </c>
      <c r="L14" s="21"/>
      <c r="M14" s="21"/>
    </row>
    <row r="15" spans="1:13" ht="24.75" customHeight="1" thickBot="1">
      <c r="A15" s="9" t="s">
        <v>14</v>
      </c>
      <c r="B15" s="11"/>
      <c r="C15" s="17">
        <f>SUM(C8:C14)</f>
        <v>1087840821</v>
      </c>
      <c r="D15" s="11"/>
      <c r="E15" s="17" t="s">
        <v>62</v>
      </c>
      <c r="F15" s="11"/>
      <c r="G15" s="17">
        <f>SUM(G8:G14)</f>
        <v>7254218355</v>
      </c>
      <c r="H15" s="11"/>
      <c r="I15" s="17" t="s">
        <v>62</v>
      </c>
      <c r="L15" s="21"/>
      <c r="M15" s="21"/>
    </row>
    <row r="16" spans="1:13" ht="13.5" thickTop="1"/>
    <row r="18" spans="3:7">
      <c r="G18" s="26"/>
    </row>
    <row r="19" spans="3:7">
      <c r="C19" s="21"/>
      <c r="G19" s="26"/>
    </row>
    <row r="20" spans="3:7">
      <c r="G20" s="21"/>
    </row>
    <row r="21" spans="3:7">
      <c r="G21" s="21"/>
    </row>
  </sheetData>
  <mergeCells count="6">
    <mergeCell ref="A1:I1"/>
    <mergeCell ref="A2:I2"/>
    <mergeCell ref="A3:I3"/>
    <mergeCell ref="A5:I5"/>
    <mergeCell ref="C6:E6"/>
    <mergeCell ref="G6:I6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0.79998168889431442"/>
    <pageSetUpPr fitToPage="1"/>
  </sheetPr>
  <dimension ref="A1:F17"/>
  <sheetViews>
    <sheetView rightToLeft="1" view="pageBreakPreview" zoomScaleNormal="100" zoomScaleSheetLayoutView="100" workbookViewId="0">
      <selection activeCell="O17" sqref="O17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  <col min="27" max="27" width="11.5703125" customWidth="1"/>
  </cols>
  <sheetData>
    <row r="1" spans="1:6" ht="29.1" customHeight="1">
      <c r="A1" s="95" t="s">
        <v>0</v>
      </c>
      <c r="B1" s="95"/>
      <c r="C1" s="95"/>
      <c r="D1" s="95"/>
      <c r="E1" s="95"/>
      <c r="F1" s="95"/>
    </row>
    <row r="2" spans="1:6" ht="21.75" customHeight="1">
      <c r="A2" s="95" t="s">
        <v>25</v>
      </c>
      <c r="B2" s="95"/>
      <c r="C2" s="95"/>
      <c r="D2" s="95"/>
      <c r="E2" s="95"/>
      <c r="F2" s="95"/>
    </row>
    <row r="3" spans="1:6" ht="21.75" customHeight="1">
      <c r="A3" s="95" t="s">
        <v>108</v>
      </c>
      <c r="B3" s="95"/>
      <c r="C3" s="95"/>
      <c r="D3" s="95"/>
      <c r="E3" s="95"/>
      <c r="F3" s="95"/>
    </row>
    <row r="4" spans="1:6" ht="14.45" customHeight="1"/>
    <row r="5" spans="1:6" ht="29.1" customHeight="1">
      <c r="A5" s="106" t="s">
        <v>64</v>
      </c>
      <c r="B5" s="106"/>
      <c r="C5" s="106"/>
      <c r="D5" s="106"/>
      <c r="E5" s="106"/>
      <c r="F5" s="106"/>
    </row>
    <row r="6" spans="1:6" ht="24.75" customHeight="1">
      <c r="D6" s="19" t="s">
        <v>110</v>
      </c>
      <c r="F6" s="19" t="s">
        <v>109</v>
      </c>
    </row>
    <row r="7" spans="1:6" ht="24.75" customHeight="1">
      <c r="A7" s="98" t="s">
        <v>34</v>
      </c>
      <c r="B7" s="98"/>
      <c r="D7" s="3" t="s">
        <v>21</v>
      </c>
      <c r="F7" s="3" t="s">
        <v>21</v>
      </c>
    </row>
    <row r="8" spans="1:6" ht="24.75" customHeight="1">
      <c r="A8" s="107" t="s">
        <v>34</v>
      </c>
      <c r="B8" s="107"/>
      <c r="D8" s="50">
        <v>0</v>
      </c>
      <c r="E8" s="11"/>
      <c r="F8" s="50">
        <v>0</v>
      </c>
    </row>
    <row r="9" spans="1:6" ht="24.75" customHeight="1">
      <c r="A9" s="105" t="s">
        <v>42</v>
      </c>
      <c r="B9" s="105"/>
      <c r="D9" s="15">
        <v>0</v>
      </c>
      <c r="E9" s="11"/>
      <c r="F9" s="15">
        <v>1026349</v>
      </c>
    </row>
    <row r="10" spans="1:6" ht="24.75" customHeight="1">
      <c r="A10" s="105" t="s">
        <v>43</v>
      </c>
      <c r="B10" s="105"/>
      <c r="D10" s="16">
        <v>0</v>
      </c>
      <c r="E10" s="11"/>
      <c r="F10" s="16">
        <v>0</v>
      </c>
    </row>
    <row r="11" spans="1:6" ht="24.75" customHeight="1">
      <c r="A11" s="102" t="s">
        <v>14</v>
      </c>
      <c r="B11" s="102"/>
      <c r="D11" s="17">
        <f>SUM(D8:D10)</f>
        <v>0</v>
      </c>
      <c r="E11" s="11"/>
      <c r="F11" s="17">
        <f>SUM(F8:F10)</f>
        <v>1026349</v>
      </c>
    </row>
    <row r="15" spans="1:6">
      <c r="F15" s="26"/>
    </row>
    <row r="17" spans="6:6">
      <c r="F17" s="21"/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A7:B7"/>
    <mergeCell ref="A5:F5"/>
  </mergeCells>
  <pageMargins left="0.39" right="0.39" top="0.39" bottom="0.39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جلد</vt:lpstr>
      <vt:lpstr>سهام</vt:lpstr>
      <vt:lpstr>واحدهای صندوق</vt:lpstr>
      <vt:lpstr>سپرده</vt:lpstr>
      <vt:lpstr>درآمدها</vt:lpstr>
      <vt:lpstr>درآمد سرمایه گذاری در سهام</vt:lpstr>
      <vt:lpstr>درآمد سرمایه گذاری در صندوق</vt:lpstr>
      <vt:lpstr>درآمد سپرده بانکی</vt:lpstr>
      <vt:lpstr>سایر درآمدها</vt:lpstr>
      <vt:lpstr>سود سپرده بانکی</vt:lpstr>
      <vt:lpstr>درآمد ناشی از فروش</vt:lpstr>
      <vt:lpstr>درآمد ناشی از تغییر قیمت اوراق</vt:lpstr>
      <vt:lpstr>درآمد سود سهام</vt:lpstr>
      <vt:lpstr>جلد!Print_Area</vt:lpstr>
      <vt:lpstr>'درآمد سپرده بانکی'!Print_Area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اوراق'!Print_Area</vt:lpstr>
      <vt:lpstr>'درآمد ناشی از فروش'!Print_Area</vt:lpstr>
      <vt:lpstr>درآمدها!Print_Area</vt:lpstr>
      <vt:lpstr>'سایر درآمدها'!Print_Area</vt:lpstr>
      <vt:lpstr>سپرده!Print_Area</vt:lpstr>
      <vt:lpstr>سهام!Print_Area</vt:lpstr>
      <vt:lpstr>'سود سپرده بانکی'!Print_Area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Ayda Azimi</dc:creator>
  <dc:description/>
  <cp:lastModifiedBy>Ayda Azimi</cp:lastModifiedBy>
  <cp:lastPrinted>2026-02-22T14:28:27Z</cp:lastPrinted>
  <dcterms:created xsi:type="dcterms:W3CDTF">2025-07-23T11:35:20Z</dcterms:created>
  <dcterms:modified xsi:type="dcterms:W3CDTF">2026-05-24T09:15:19Z</dcterms:modified>
</cp:coreProperties>
</file>