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zimi\Desktop\پرتفوی خرداد1405\"/>
    </mc:Choice>
  </mc:AlternateContent>
  <xr:revisionPtr revIDLastSave="0" documentId="13_ncr:1_{A92C794F-5964-4300-B7F6-C46146CB457C}" xr6:coauthVersionLast="47" xr6:coauthVersionMax="47" xr10:uidLastSave="{00000000-0000-0000-0000-000000000000}"/>
  <bookViews>
    <workbookView xWindow="-120" yWindow="-120" windowWidth="29040" windowHeight="15840" tabRatio="906" xr2:uid="{00000000-000D-0000-FFFF-FFFF00000000}"/>
  </bookViews>
  <sheets>
    <sheet name="جلد" sheetId="1" r:id="rId1"/>
    <sheet name="سهام" sheetId="2" r:id="rId2"/>
    <sheet name="واحدهای صندوق" sheetId="4" r:id="rId3"/>
    <sheet name="سپرده" sheetId="7" r:id="rId4"/>
    <sheet name="درآمدها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  <sheet name="درآمد سود سهام" sheetId="22" r:id="rId13"/>
  </sheets>
  <definedNames>
    <definedName name="_xlnm.Print_Area" localSheetId="0">جلد!$A$1:$C$25</definedName>
    <definedName name="_xlnm.Print_Area" localSheetId="7">'درآمد سپرده بانکی'!$A$1:$J$16</definedName>
    <definedName name="_xlnm.Print_Area" localSheetId="5">'درآمد سرمایه گذاری در سهام'!$A$1:$X$15</definedName>
    <definedName name="_xlnm.Print_Area" localSheetId="6">'درآمد سرمایه گذاری در صندوق'!$A$1:$R$28</definedName>
    <definedName name="_xlnm.Print_Area" localSheetId="12">'درآمد سود سهام'!$A$1:$S$10</definedName>
    <definedName name="_xlnm.Print_Area" localSheetId="11">'درآمد ناشی از تغییر قیمت اوراق'!$A$1:$Q$22</definedName>
    <definedName name="_xlnm.Print_Area" localSheetId="10">'درآمد ناشی از فروش'!$A$1:$Q$30</definedName>
    <definedName name="_xlnm.Print_Area" localSheetId="4">درآمدها!$A$1:$J$12</definedName>
    <definedName name="_xlnm.Print_Area" localSheetId="8">'سایر درآمدها'!$A$1:$G$12</definedName>
    <definedName name="_xlnm.Print_Area" localSheetId="3">سپرده!$A$1:$K$15</definedName>
    <definedName name="_xlnm.Print_Area" localSheetId="1">سهام!$A$1:$AB$15</definedName>
    <definedName name="_xlnm.Print_Area" localSheetId="9">'سود سپرده بانکی'!$A$1:$N$16</definedName>
    <definedName name="_xlnm.Print_Area" localSheetId="2">'واحدهای صندوق'!$A$1:$Z$22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4" i="2" l="1"/>
  <c r="X14" i="9"/>
  <c r="M14" i="9"/>
  <c r="N18" i="10"/>
  <c r="N16" i="10"/>
  <c r="N15" i="10"/>
  <c r="N14" i="10"/>
  <c r="N13" i="10"/>
  <c r="Q13" i="9"/>
  <c r="Q12" i="9"/>
  <c r="Q10" i="9"/>
  <c r="Q9" i="9"/>
  <c r="F18" i="10"/>
  <c r="F17" i="10"/>
  <c r="F16" i="10"/>
  <c r="F15" i="10"/>
  <c r="F14" i="10"/>
  <c r="H14" i="10" s="1"/>
  <c r="F13" i="10"/>
  <c r="F13" i="9"/>
  <c r="K13" i="9" s="1"/>
  <c r="F12" i="9"/>
  <c r="F10" i="9"/>
  <c r="F9" i="9"/>
  <c r="Q9" i="21"/>
  <c r="Q10" i="21"/>
  <c r="N25" i="10" s="1"/>
  <c r="Q11" i="21"/>
  <c r="Q12" i="21"/>
  <c r="Q13" i="21"/>
  <c r="Q11" i="9" s="1"/>
  <c r="Q14" i="21"/>
  <c r="Q15" i="21"/>
  <c r="Q16" i="21"/>
  <c r="Q17" i="21"/>
  <c r="N17" i="10" s="1"/>
  <c r="Q18" i="21"/>
  <c r="Q19" i="21"/>
  <c r="Q20" i="21"/>
  <c r="I9" i="21"/>
  <c r="I10" i="21"/>
  <c r="F25" i="10" s="1"/>
  <c r="I11" i="21"/>
  <c r="I12" i="21"/>
  <c r="I13" i="21"/>
  <c r="F11" i="9" s="1"/>
  <c r="I14" i="21"/>
  <c r="I15" i="21"/>
  <c r="I16" i="21"/>
  <c r="I17" i="21"/>
  <c r="I18" i="21"/>
  <c r="I19" i="21"/>
  <c r="I20" i="21"/>
  <c r="L26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O12" i="9"/>
  <c r="O11" i="9"/>
  <c r="O10" i="9"/>
  <c r="O9" i="9"/>
  <c r="R27" i="10"/>
  <c r="J27" i="10"/>
  <c r="D27" i="10"/>
  <c r="P14" i="10"/>
  <c r="D14" i="10"/>
  <c r="D12" i="9"/>
  <c r="K12" i="9" s="1"/>
  <c r="D26" i="10"/>
  <c r="D24" i="10"/>
  <c r="D23" i="10"/>
  <c r="D22" i="10"/>
  <c r="D21" i="10"/>
  <c r="D20" i="10"/>
  <c r="D19" i="10"/>
  <c r="D18" i="10"/>
  <c r="D17" i="10"/>
  <c r="D16" i="10"/>
  <c r="D15" i="10"/>
  <c r="D13" i="10"/>
  <c r="D12" i="10"/>
  <c r="D11" i="10"/>
  <c r="D10" i="10"/>
  <c r="D9" i="10"/>
  <c r="D11" i="9"/>
  <c r="D10" i="9"/>
  <c r="D9" i="9"/>
  <c r="D14" i="9" s="1"/>
  <c r="I9" i="9"/>
  <c r="I14" i="9" s="1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I29" i="19"/>
  <c r="G29" i="19"/>
  <c r="E29" i="19"/>
  <c r="C29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C15" i="13"/>
  <c r="G15" i="13"/>
  <c r="I14" i="7"/>
  <c r="G14" i="7"/>
  <c r="E14" i="7"/>
  <c r="C14" i="7"/>
  <c r="L21" i="4"/>
  <c r="J21" i="4"/>
  <c r="X21" i="4"/>
  <c r="V21" i="4"/>
  <c r="R21" i="4"/>
  <c r="P21" i="4"/>
  <c r="N21" i="4"/>
  <c r="H21" i="4"/>
  <c r="F21" i="4"/>
  <c r="D21" i="4"/>
  <c r="O14" i="2"/>
  <c r="Y14" i="2"/>
  <c r="W14" i="2"/>
  <c r="S14" i="2"/>
  <c r="Q14" i="2"/>
  <c r="M14" i="2"/>
  <c r="K14" i="2"/>
  <c r="I14" i="2"/>
  <c r="G14" i="2"/>
  <c r="E14" i="2"/>
  <c r="K11" i="9" l="1"/>
  <c r="Q14" i="9"/>
  <c r="Z21" i="4"/>
  <c r="F14" i="9"/>
  <c r="O14" i="9"/>
  <c r="V12" i="9"/>
  <c r="K10" i="9"/>
  <c r="L27" i="10"/>
  <c r="K29" i="19"/>
  <c r="M29" i="19"/>
  <c r="O29" i="19"/>
  <c r="S8" i="22"/>
  <c r="S9" i="22" s="1"/>
  <c r="T9" i="9" s="1"/>
  <c r="T14" i="9" s="1"/>
  <c r="I15" i="18"/>
  <c r="M14" i="18"/>
  <c r="M13" i="18"/>
  <c r="M12" i="18"/>
  <c r="M11" i="18"/>
  <c r="M10" i="18"/>
  <c r="M9" i="18"/>
  <c r="M8" i="18"/>
  <c r="G14" i="18"/>
  <c r="G13" i="18"/>
  <c r="G12" i="18"/>
  <c r="G11" i="18"/>
  <c r="G10" i="18"/>
  <c r="G9" i="18"/>
  <c r="G8" i="18"/>
  <c r="K14" i="7"/>
  <c r="I8" i="19"/>
  <c r="I8" i="21"/>
  <c r="F10" i="10" s="1"/>
  <c r="F27" i="10" s="1"/>
  <c r="H9" i="10"/>
  <c r="K15" i="18"/>
  <c r="E15" i="18"/>
  <c r="C15" i="18"/>
  <c r="D11" i="14"/>
  <c r="F11" i="14"/>
  <c r="O21" i="21"/>
  <c r="M21" i="21"/>
  <c r="K21" i="21"/>
  <c r="G21" i="21"/>
  <c r="E21" i="21"/>
  <c r="C21" i="21"/>
  <c r="M8" i="22"/>
  <c r="M9" i="22" s="1"/>
  <c r="Q9" i="22"/>
  <c r="O9" i="22"/>
  <c r="K9" i="22"/>
  <c r="I9" i="22"/>
  <c r="K9" i="9" l="1"/>
  <c r="K14" i="9" s="1"/>
  <c r="P9" i="10"/>
  <c r="M15" i="18"/>
  <c r="P11" i="10"/>
  <c r="G15" i="18"/>
  <c r="J11" i="8"/>
  <c r="P26" i="10"/>
  <c r="H26" i="10"/>
  <c r="P16" i="10"/>
  <c r="P19" i="10"/>
  <c r="P20" i="10"/>
  <c r="P21" i="10"/>
  <c r="Q8" i="19"/>
  <c r="H16" i="10"/>
  <c r="Q29" i="19" l="1"/>
  <c r="P25" i="10"/>
  <c r="H12" i="10"/>
  <c r="H10" i="10"/>
  <c r="V10" i="9"/>
  <c r="P18" i="10"/>
  <c r="H13" i="10"/>
  <c r="H17" i="10"/>
  <c r="H11" i="10"/>
  <c r="V9" i="9"/>
  <c r="P13" i="10"/>
  <c r="P17" i="10"/>
  <c r="P15" i="10"/>
  <c r="P12" i="10"/>
  <c r="H18" i="10"/>
  <c r="V11" i="9"/>
  <c r="H20" i="10"/>
  <c r="H21" i="10"/>
  <c r="H22" i="10"/>
  <c r="V13" i="9" l="1"/>
  <c r="V14" i="9" s="1"/>
  <c r="I21" i="21"/>
  <c r="P22" i="10"/>
  <c r="F10" i="8"/>
  <c r="Q8" i="21"/>
  <c r="N10" i="10" s="1"/>
  <c r="N27" i="10" s="1"/>
  <c r="H15" i="10" l="1"/>
  <c r="Q21" i="21"/>
  <c r="H24" i="10"/>
  <c r="H23" i="10"/>
  <c r="F9" i="8"/>
  <c r="P10" i="10" l="1"/>
  <c r="P23" i="10"/>
  <c r="H19" i="10"/>
  <c r="H25" i="10"/>
  <c r="H27" i="10" s="1"/>
  <c r="P24" i="10"/>
  <c r="P27" i="10" l="1"/>
  <c r="H14" i="9"/>
  <c r="S14" i="9"/>
  <c r="F7" i="8" l="1"/>
  <c r="F8" i="8" l="1"/>
  <c r="F11" i="8" l="1"/>
  <c r="H8" i="8"/>
  <c r="H10" i="8" l="1"/>
  <c r="H9" i="8"/>
  <c r="H7" i="8"/>
  <c r="H11" i="8" l="1"/>
</calcChain>
</file>

<file path=xl/sharedStrings.xml><?xml version="1.0" encoding="utf-8"?>
<sst xmlns="http://schemas.openxmlformats.org/spreadsheetml/2006/main" count="337" uniqueCount="117">
  <si>
    <t>صندوق اختصاصی بازارگردانی سپنتا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</si>
  <si>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</si>
  <si>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</si>
  <si>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</si>
  <si>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</si>
  <si>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</si>
  <si>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</si>
  <si>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</si>
  <si>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</si>
  <si>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</si>
  <si>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</si>
  <si>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</si>
  <si>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</si>
  <si>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بیمه حافظ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</si>
  <si>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</si>
  <si>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</si>
  <si>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</si>
  <si>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</si>
  <si>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</si>
  <si>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</si>
  <si>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سپرده های بانکی</t>
  </si>
  <si>
    <t>مبلغ</t>
  </si>
  <si>
    <t>افزایش</t>
  </si>
  <si>
    <t>کاهش</t>
  </si>
  <si>
    <t>سپرده کوتاه مدت بانک ملی بورس اوراق بهادار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</si>
  <si>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</si>
  <si>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</si>
  <si>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</si>
  <si>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</si>
  <si>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</si>
  <si>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</si>
  <si>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</si>
  <si>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</si>
  <si>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</si>
  <si>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</si>
  <si>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</si>
  <si>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</si>
  <si>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</si>
  <si>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</si>
  <si>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</si>
  <si>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</si>
  <si>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</si>
  <si>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</si>
  <si>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</si>
  <si>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</si>
  <si>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</si>
  <si>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</si>
  <si>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</si>
  <si>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</si>
  <si>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</si>
  <si>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</si>
  <si>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</si>
  <si>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>1-2-سرمایه‌گذاری در واحدهای صندوق های سرمایه گذاری</t>
  </si>
  <si>
    <t>1-3-سرمایه گذاری در سپرده بانکی</t>
  </si>
  <si>
    <t xml:space="preserve">سپرده بانکی نزد بانک گردشگری  </t>
  </si>
  <si>
    <t>سپرده بانکی نزد بانک خاورمیانه</t>
  </si>
  <si>
    <t>سپرده بانکی نزد بانک شهر</t>
  </si>
  <si>
    <t>مشخصات حساب بانکی</t>
  </si>
  <si>
    <t>2-درآمد حاصل از سرمایه گذاری ها</t>
  </si>
  <si>
    <t>یادداشت 3-3</t>
  </si>
  <si>
    <t>یادداشت 2-3</t>
  </si>
  <si>
    <t>2-2-درآمد حاصل از سرمایه­گذاری در واحدهای صندوق سرمایه گذاری</t>
  </si>
  <si>
    <t>......</t>
  </si>
  <si>
    <t>2-3-درآمد حاصل از سرمایه­گذاری در سپرده بانکی و گواهی سپرده</t>
  </si>
  <si>
    <t>2-4-درآمد حاصل از سرمایه­گذاری در واحدهای صندوق سرمایه گذاری</t>
  </si>
  <si>
    <t>3-1-سود اوراق بهادار با درآمد ثابت و سپرده بانکی</t>
  </si>
  <si>
    <t>3-2-سود(زیان) حاصل از فروش اوراق بهادار</t>
  </si>
  <si>
    <t>3-3-درآمد ناشی از تغییر قیمت اوراق بهادار</t>
  </si>
  <si>
    <t>یادداشت3-3</t>
  </si>
  <si>
    <t>یادداشت 4-3</t>
  </si>
  <si>
    <t>2-1</t>
  </si>
  <si>
    <t>2-3</t>
  </si>
  <si>
    <t>2-4</t>
  </si>
  <si>
    <t>1-1-سرمایه گذاری در سهام و حق تقدم سهام</t>
  </si>
  <si>
    <t>صندوق درآمد ثابت سام</t>
  </si>
  <si>
    <t>صندوق درآمد ثابت اکسیژن</t>
  </si>
  <si>
    <t>صندوق سهامی اکسیژن</t>
  </si>
  <si>
    <t>صندوق درآمد ثابت ماه آفرید سپینود</t>
  </si>
  <si>
    <t>صندوق درآمد ثابت خاتم ایساتیس پویا</t>
  </si>
  <si>
    <t>صندوق درآمد ثابت کیمیا</t>
  </si>
  <si>
    <t>صندوق  سهامی بخشی صنایع سورنا2</t>
  </si>
  <si>
    <t>صندوق سهامی بخشی صنایع سورنا</t>
  </si>
  <si>
    <t xml:space="preserve"> </t>
  </si>
  <si>
    <t>صندوق درآمد ثابت ثبات ویستا</t>
  </si>
  <si>
    <t>صندوق درآمد ثابت رشد پایدار آبان</t>
  </si>
  <si>
    <t>صندوق سهامی بخشی صنایع سورنا2</t>
  </si>
  <si>
    <t>صندوق درآمد ثابت ویستا</t>
  </si>
  <si>
    <t>ح . بیمه حافظ</t>
  </si>
  <si>
    <t>صندوق درآمد ثابت بازده مانا</t>
  </si>
  <si>
    <t xml:space="preserve">سپرده بانکی نزد بانک پاسارگاد  </t>
  </si>
  <si>
    <t xml:space="preserve">صندوق درآمد ثابت آریا </t>
  </si>
  <si>
    <t>2-1-درآمد حاصل از سرمایه گذاری در سهام و حق تقدم سهام</t>
  </si>
  <si>
    <t>س. توسعه و عمران استان کرمان</t>
  </si>
  <si>
    <t>صندوق سهامی سهم نگر جام جم</t>
  </si>
  <si>
    <t>صندوق درآمد ثابت کارا</t>
  </si>
  <si>
    <t>صندوق درآمد ثابت کارآمد</t>
  </si>
  <si>
    <t>صندوق درآمد ثابت اطمینان هیوا</t>
  </si>
  <si>
    <t xml:space="preserve">3-4-درآمد سود سهام </t>
  </si>
  <si>
    <t>نام سهام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</si>
  <si>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</si>
  <si>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</si>
  <si>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</si>
  <si>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</si>
  <si>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</si>
  <si>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</si>
  <si>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1404/11/27</t>
  </si>
  <si>
    <t>صندوق درآمد ثابت سپر سرمایه بیدار</t>
  </si>
  <si>
    <t>1405/02/31</t>
  </si>
  <si>
    <t>برای ماه منتهی به 1405/03/31</t>
  </si>
  <si>
    <t>1405/03/31</t>
  </si>
  <si>
    <t>طی خرداد ماه</t>
  </si>
  <si>
    <t>از ابتدای سال مالی تا پایان خرداد ماه</t>
  </si>
  <si>
    <t xml:space="preserve">از ابتدای سال مالی تا پایان خرداد ماه </t>
  </si>
  <si>
    <t>قند شیرین خراسان</t>
  </si>
  <si>
    <t>صندوق  سهامی بخشی صنایع سورنا3</t>
  </si>
  <si>
    <t xml:space="preserve"> قند شیرین خراسان</t>
  </si>
  <si>
    <t>صندوق سهامی بخشی صنایع سورنا3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</si>
</sst>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000000000"/>
    <numFmt numFmtId="165" formatCode="_(* #,##0.0000_);_(* \(#,##0.0000\);_(* &quot;-&quot;??_);_(@_)"/>
    <numFmt numFmtId="166" formatCode="_(* #,##0_);_(* \(#,##0\);_(* &quot;-&quot;??_);_(@_)"/>
    <numFmt numFmtId="167" formatCode="0.00_);[Red]\(0.00\)"/>
  </numFmts>
  <fonts count="1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8E8E93"/>
      <name val="IRANSans"/>
    </font>
    <font>
      <sz val="10"/>
      <color rgb="FF000000"/>
      <name val="Arial"/>
      <family val="2"/>
    </font>
    <font>
      <sz val="12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IRANSans"/>
    </font>
    <font>
      <sz val="10"/>
      <color rgb="FFFF0000"/>
      <name val="Arial"/>
      <family val="2"/>
    </font>
    <font>
      <sz val="11"/>
      <color rgb="FF262626"/>
      <name val="IRANSans"/>
    </font>
    <font>
      <sz val="10"/>
      <name val="Arial"/>
      <family val="2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116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left"/>
    </xf>
    <xf numFmtId="40" fontId="0" fillId="0" borderId="0" xfId="0" applyNumberFormat="1" applyAlignment="1">
      <alignment horizontal="left"/>
    </xf>
    <xf numFmtId="16" fontId="5" fillId="0" borderId="2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left"/>
    </xf>
    <xf numFmtId="164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right" vertical="center" readingOrder="2"/>
    </xf>
    <xf numFmtId="165" fontId="0" fillId="0" borderId="0" xfId="1" applyNumberFormat="1" applyFont="1" applyAlignment="1">
      <alignment horizontal="left"/>
    </xf>
    <xf numFmtId="3" fontId="7" fillId="0" borderId="0" xfId="0" applyNumberFormat="1" applyFont="1" applyAlignment="1">
      <alignment horizontal="left" vertical="center" wrapText="1"/>
    </xf>
    <xf numFmtId="40" fontId="5" fillId="0" borderId="0" xfId="0" applyNumberFormat="1" applyFont="1" applyAlignment="1">
      <alignment horizontal="center" vertical="center"/>
    </xf>
    <xf numFmtId="40" fontId="5" fillId="0" borderId="7" xfId="0" applyNumberFormat="1" applyFont="1" applyBorder="1" applyAlignment="1">
      <alignment horizontal="center" vertical="center"/>
    </xf>
    <xf numFmtId="40" fontId="5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left" vertical="center" wrapText="1"/>
    </xf>
    <xf numFmtId="166" fontId="0" fillId="0" borderId="0" xfId="1" applyNumberFormat="1" applyFont="1" applyAlignment="1">
      <alignment horizontal="left"/>
    </xf>
    <xf numFmtId="166" fontId="12" fillId="0" borderId="0" xfId="1" applyNumberFormat="1" applyFont="1" applyAlignment="1">
      <alignment horizontal="left"/>
    </xf>
    <xf numFmtId="166" fontId="0" fillId="0" borderId="0" xfId="0" applyNumberFormat="1" applyAlignment="1">
      <alignment horizontal="left"/>
    </xf>
    <xf numFmtId="3" fontId="13" fillId="0" borderId="0" xfId="0" applyNumberFormat="1" applyFont="1" applyAlignment="1">
      <alignment horizontal="left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left"/>
    </xf>
    <xf numFmtId="3" fontId="14" fillId="0" borderId="0" xfId="0" applyNumberFormat="1" applyFont="1" applyAlignment="1">
      <alignment horizontal="left"/>
    </xf>
    <xf numFmtId="0" fontId="7" fillId="0" borderId="0" xfId="3" applyAlignment="1">
      <alignment horizontal="left"/>
    </xf>
    <xf numFmtId="0" fontId="4" fillId="0" borderId="3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7" fillId="0" borderId="0" xfId="3" applyAlignment="1">
      <alignment horizontal="center" vertical="center"/>
    </xf>
    <xf numFmtId="0" fontId="7" fillId="0" borderId="2" xfId="3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3" fontId="7" fillId="0" borderId="0" xfId="3" applyNumberFormat="1" applyAlignment="1">
      <alignment horizontal="left"/>
    </xf>
    <xf numFmtId="38" fontId="5" fillId="0" borderId="2" xfId="3" applyNumberFormat="1" applyFont="1" applyBorder="1" applyAlignment="1">
      <alignment horizontal="center" vertical="center"/>
    </xf>
    <xf numFmtId="38" fontId="5" fillId="0" borderId="5" xfId="3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3" fontId="0" fillId="3" borderId="0" xfId="0" applyNumberFormat="1" applyFill="1" applyAlignment="1">
      <alignment horizontal="left"/>
    </xf>
    <xf numFmtId="166" fontId="5" fillId="0" borderId="0" xfId="1" applyNumberFormat="1" applyFont="1" applyFill="1" applyAlignment="1">
      <alignment horizontal="center" vertical="center"/>
    </xf>
    <xf numFmtId="166" fontId="0" fillId="0" borderId="0" xfId="1" applyNumberFormat="1" applyFont="1" applyFill="1" applyAlignment="1">
      <alignment horizontal="left"/>
    </xf>
    <xf numFmtId="38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8" fontId="5" fillId="0" borderId="9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7" xfId="0" applyNumberFormat="1" applyFont="1" applyBorder="1" applyAlignment="1">
      <alignment horizontal="center" vertical="center"/>
    </xf>
    <xf numFmtId="40" fontId="5" fillId="0" borderId="4" xfId="0" applyNumberFormat="1" applyFont="1" applyBorder="1" applyAlignment="1">
      <alignment horizontal="center" vertical="center"/>
    </xf>
    <xf numFmtId="43" fontId="0" fillId="0" borderId="0" xfId="0" applyNumberFormat="1" applyAlignment="1">
      <alignment horizontal="left"/>
    </xf>
    <xf numFmtId="0" fontId="4" fillId="0" borderId="1" xfId="0" applyFont="1" applyBorder="1" applyAlignment="1">
      <alignment vertical="center"/>
    </xf>
    <xf numFmtId="167" fontId="5" fillId="0" borderId="0" xfId="0" applyNumberFormat="1" applyFont="1" applyAlignment="1">
      <alignment horizontal="center" vertical="center"/>
    </xf>
    <xf numFmtId="167" fontId="5" fillId="0" borderId="7" xfId="0" applyNumberFormat="1" applyFont="1" applyBorder="1" applyAlignment="1">
      <alignment horizontal="center" vertical="center"/>
    </xf>
    <xf numFmtId="2" fontId="5" fillId="0" borderId="2" xfId="1" applyNumberFormat="1" applyFont="1" applyBorder="1" applyAlignment="1">
      <alignment horizontal="center" vertical="center"/>
    </xf>
    <xf numFmtId="2" fontId="5" fillId="0" borderId="0" xfId="1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5" fillId="0" borderId="5" xfId="1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7" fontId="15" fillId="0" borderId="0" xfId="1" applyNumberFormat="1" applyFont="1" applyFill="1" applyAlignment="1">
      <alignment horizontal="center" vertical="center"/>
    </xf>
    <xf numFmtId="2" fontId="5" fillId="0" borderId="0" xfId="2" applyNumberFormat="1" applyFont="1" applyFill="1" applyAlignment="1">
      <alignment horizontal="center" vertical="center"/>
    </xf>
    <xf numFmtId="166" fontId="15" fillId="0" borderId="0" xfId="1" applyNumberFormat="1" applyFont="1" applyFill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2" fontId="5" fillId="0" borderId="8" xfId="2" applyNumberFormat="1" applyFont="1" applyFill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 readingOrder="2"/>
    </xf>
    <xf numFmtId="0" fontId="4" fillId="0" borderId="4" xfId="3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3" xr:uid="{53C477B8-B5D7-4757-92FC-2A88247C2672}"/>
    <cellStyle name="Percent" xfId="2" builtinId="5"/>
    <cellStyle name="Percent 2" xfId="4" xr:uid="{572B8F5D-E4BD-4A73-A484-BE385826B204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5:C10"/>
  <sheetViews>
    <sheetView rightToLeft="1" tabSelected="1" view="pageBreakPreview" zoomScaleNormal="80" zoomScaleSheetLayoutView="100" workbookViewId="0">
      <selection activeCell="B36" sqref="B36"/>
    </sheetView>
  </sheetViews>
  <sheetFormatPr defaultRowHeight="12.75"/>
  <cols>
    <col min="1" max="1" width="23.85546875" customWidth="1"/>
    <col min="2" max="2" width="36.42578125" customWidth="1"/>
    <col min="3" max="3" width="31" customWidth="1"/>
  </cols>
  <sheetData>
    <row r="5" spans="1:3" ht="29.1" customHeight="1">
      <c r="A5" s="98" t="s">
        <v>0</v>
      </c>
      <c r="B5" s="98"/>
      <c r="C5" s="98"/>
    </row>
    <row r="6" spans="1:3" ht="21.75" customHeight="1">
      <c r="A6" s="98" t="s">
        <v>1</v>
      </c>
      <c r="B6" s="98"/>
      <c r="C6" s="98"/>
    </row>
    <row r="7" spans="1:3" ht="21.75" customHeight="1">
      <c r="A7" s="98" t="s">
        <v>108</v>
      </c>
      <c r="B7" s="98"/>
      <c r="C7" s="98"/>
    </row>
    <row r="8" spans="1:3" ht="12.75" customHeight="1"/>
    <row r="9" spans="1:3">
      <c r="B9" s="5"/>
    </row>
    <row r="10" spans="1:3">
      <c r="B10" s="5"/>
    </row>
  </sheetData>
  <mergeCells count="3">
    <mergeCell ref="A5:C5"/>
    <mergeCell ref="A6:C6"/>
    <mergeCell ref="A7:C7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S25"/>
  <sheetViews>
    <sheetView rightToLeft="1" view="pageBreakPreview" zoomScaleNormal="100" zoomScaleSheetLayoutView="100" workbookViewId="0">
      <selection activeCell="V15" sqref="V15"/>
    </sheetView>
  </sheetViews>
  <sheetFormatPr defaultRowHeight="12.75"/>
  <cols>
    <col min="1" max="1" width="34.140625" bestFit="1" customWidth="1"/>
    <col min="2" max="2" width="1.42578125" customWidth="1"/>
    <col min="3" max="3" width="14.28515625" customWidth="1"/>
    <col min="4" max="4" width="1.28515625" customWidth="1"/>
    <col min="5" max="5" width="11.140625" bestFit="1" customWidth="1"/>
    <col min="6" max="6" width="1.140625" customWidth="1"/>
    <col min="7" max="7" width="13.85546875" bestFit="1" customWidth="1"/>
    <col min="8" max="8" width="1.28515625" customWidth="1"/>
    <col min="9" max="9" width="14.28515625" customWidth="1"/>
    <col min="10" max="10" width="1.28515625" customWidth="1"/>
    <col min="11" max="11" width="12.7109375" bestFit="1" customWidth="1"/>
    <col min="12" max="12" width="1.28515625" customWidth="1"/>
    <col min="13" max="13" width="15.5703125" customWidth="1"/>
    <col min="14" max="14" width="0.28515625" customWidth="1"/>
    <col min="15" max="15" width="12.7109375" bestFit="1" customWidth="1"/>
    <col min="23" max="23" width="11.5703125" customWidth="1"/>
  </cols>
  <sheetData>
    <row r="1" spans="1:19" ht="29.1" customHeight="1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9" ht="21.75" customHeight="1">
      <c r="A2" s="98" t="s">
        <v>25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9" ht="21.75" customHeight="1">
      <c r="A3" s="98" t="s">
        <v>108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9" ht="14.45" customHeight="1"/>
    <row r="5" spans="1:19" ht="25.15" customHeight="1">
      <c r="A5" s="99" t="s">
        <v>65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</row>
    <row r="6" spans="1:19" ht="25.15" customHeight="1">
      <c r="A6" s="105" t="s">
        <v>26</v>
      </c>
      <c r="B6" s="34"/>
      <c r="C6" s="105" t="s">
        <v>110</v>
      </c>
      <c r="D6" s="105"/>
      <c r="E6" s="105"/>
      <c r="F6" s="105"/>
      <c r="G6" s="105"/>
      <c r="H6" s="10"/>
      <c r="I6" s="105" t="s">
        <v>111</v>
      </c>
      <c r="J6" s="105"/>
      <c r="K6" s="105"/>
      <c r="L6" s="105"/>
      <c r="M6" s="105"/>
    </row>
    <row r="7" spans="1:19" ht="24.75" customHeight="1">
      <c r="A7" s="105"/>
      <c r="B7" s="8"/>
      <c r="C7" s="4" t="s">
        <v>45</v>
      </c>
      <c r="D7" s="11"/>
      <c r="E7" s="4" t="s">
        <v>44</v>
      </c>
      <c r="F7" s="11"/>
      <c r="G7" s="4" t="s">
        <v>46</v>
      </c>
      <c r="H7" s="10"/>
      <c r="I7" s="4" t="s">
        <v>45</v>
      </c>
      <c r="J7" s="11"/>
      <c r="K7" s="4" t="s">
        <v>44</v>
      </c>
      <c r="L7" s="11"/>
      <c r="M7" s="4" t="s">
        <v>46</v>
      </c>
    </row>
    <row r="8" spans="1:19" ht="24.75" customHeight="1">
      <c r="A8" s="12" t="s">
        <v>54</v>
      </c>
      <c r="B8" s="13"/>
      <c r="C8" s="47">
        <v>63629</v>
      </c>
      <c r="D8" s="10"/>
      <c r="E8" s="47">
        <v>0</v>
      </c>
      <c r="F8" s="10"/>
      <c r="G8" s="47">
        <f t="shared" ref="G8:G14" si="0">C8+E8</f>
        <v>63629</v>
      </c>
      <c r="H8" s="10"/>
      <c r="I8" s="47">
        <v>46569130</v>
      </c>
      <c r="J8" s="10"/>
      <c r="K8" s="47">
        <v>0</v>
      </c>
      <c r="L8" s="10"/>
      <c r="M8" s="47">
        <f t="shared" ref="M8:M14" si="1">I8+K8</f>
        <v>46569130</v>
      </c>
      <c r="P8" s="20"/>
      <c r="S8" s="20"/>
    </row>
    <row r="9" spans="1:19" ht="24.75" customHeight="1">
      <c r="A9" s="13" t="s">
        <v>89</v>
      </c>
      <c r="B9" s="13"/>
      <c r="C9" s="14">
        <v>5853</v>
      </c>
      <c r="D9" s="10"/>
      <c r="E9" s="14">
        <v>0</v>
      </c>
      <c r="F9" s="10"/>
      <c r="G9" s="14">
        <f t="shared" si="0"/>
        <v>5853</v>
      </c>
      <c r="H9" s="10"/>
      <c r="I9" s="14">
        <v>87096</v>
      </c>
      <c r="J9" s="10"/>
      <c r="K9" s="14">
        <v>0</v>
      </c>
      <c r="L9" s="10"/>
      <c r="M9" s="14">
        <f t="shared" si="1"/>
        <v>87096</v>
      </c>
      <c r="P9" s="20"/>
      <c r="S9" s="20"/>
    </row>
    <row r="10" spans="1:19" ht="24.75" customHeight="1">
      <c r="A10" s="13" t="s">
        <v>55</v>
      </c>
      <c r="B10" s="13"/>
      <c r="C10" s="14">
        <v>153058</v>
      </c>
      <c r="D10" s="10"/>
      <c r="E10" s="14">
        <v>0</v>
      </c>
      <c r="F10" s="10"/>
      <c r="G10" s="14">
        <f t="shared" si="0"/>
        <v>153058</v>
      </c>
      <c r="H10" s="10"/>
      <c r="I10" s="14">
        <v>2316107</v>
      </c>
      <c r="J10" s="10"/>
      <c r="K10" s="14">
        <v>0</v>
      </c>
      <c r="L10" s="10"/>
      <c r="M10" s="14">
        <f t="shared" si="1"/>
        <v>2316107</v>
      </c>
      <c r="P10" s="20"/>
      <c r="S10" s="20"/>
    </row>
    <row r="11" spans="1:19" ht="24.75" customHeight="1">
      <c r="A11" s="13" t="s">
        <v>56</v>
      </c>
      <c r="B11" s="13"/>
      <c r="C11" s="14">
        <v>31713</v>
      </c>
      <c r="D11" s="10"/>
      <c r="E11" s="14">
        <v>0</v>
      </c>
      <c r="F11" s="10"/>
      <c r="G11" s="14">
        <f t="shared" si="0"/>
        <v>31713</v>
      </c>
      <c r="H11" s="10"/>
      <c r="I11" s="14">
        <v>305195</v>
      </c>
      <c r="J11" s="10"/>
      <c r="K11" s="14">
        <v>0</v>
      </c>
      <c r="L11" s="10"/>
      <c r="M11" s="14">
        <f t="shared" si="1"/>
        <v>305195</v>
      </c>
      <c r="P11" s="20"/>
      <c r="S11" s="20"/>
    </row>
    <row r="12" spans="1:19" ht="24.75" customHeight="1">
      <c r="A12" s="13" t="s">
        <v>54</v>
      </c>
      <c r="B12" s="13"/>
      <c r="C12" s="14">
        <v>0</v>
      </c>
      <c r="D12" s="10"/>
      <c r="E12" s="14">
        <v>0</v>
      </c>
      <c r="F12" s="10"/>
      <c r="G12" s="14">
        <f t="shared" si="0"/>
        <v>0</v>
      </c>
      <c r="H12" s="10"/>
      <c r="I12" s="14">
        <v>1401119118</v>
      </c>
      <c r="J12" s="10"/>
      <c r="K12" s="14">
        <v>0</v>
      </c>
      <c r="L12" s="10"/>
      <c r="M12" s="14">
        <f t="shared" si="1"/>
        <v>1401119118</v>
      </c>
      <c r="P12" s="20"/>
      <c r="S12" s="20"/>
    </row>
    <row r="13" spans="1:19" ht="24.75" customHeight="1">
      <c r="A13" s="13" t="s">
        <v>89</v>
      </c>
      <c r="B13" s="13"/>
      <c r="C13" s="14">
        <v>1087123252</v>
      </c>
      <c r="D13" s="10"/>
      <c r="E13" s="23">
        <v>1</v>
      </c>
      <c r="F13" s="10"/>
      <c r="G13" s="14">
        <f t="shared" si="0"/>
        <v>1087123253</v>
      </c>
      <c r="H13" s="10"/>
      <c r="I13" s="14">
        <v>6890958678</v>
      </c>
      <c r="J13" s="10"/>
      <c r="K13" s="23">
        <v>-7279867</v>
      </c>
      <c r="L13" s="10"/>
      <c r="M13" s="14">
        <f t="shared" si="1"/>
        <v>6883678811</v>
      </c>
      <c r="P13" s="20"/>
      <c r="S13" s="20"/>
    </row>
    <row r="14" spans="1:19" ht="24.75" customHeight="1">
      <c r="A14" s="13" t="s">
        <v>24</v>
      </c>
      <c r="B14" s="13"/>
      <c r="C14" s="14">
        <v>30667</v>
      </c>
      <c r="D14" s="10"/>
      <c r="E14" s="14">
        <v>0</v>
      </c>
      <c r="F14" s="10"/>
      <c r="G14" s="14">
        <f t="shared" si="0"/>
        <v>30667</v>
      </c>
      <c r="H14" s="10"/>
      <c r="I14" s="14">
        <v>271203</v>
      </c>
      <c r="J14" s="10"/>
      <c r="K14" s="14">
        <v>0</v>
      </c>
      <c r="L14" s="10"/>
      <c r="M14" s="14">
        <f t="shared" si="1"/>
        <v>271203</v>
      </c>
      <c r="P14" s="20"/>
      <c r="S14" s="20"/>
    </row>
    <row r="15" spans="1:19" ht="24.75" customHeight="1" thickBot="1">
      <c r="A15" s="8" t="s">
        <v>14</v>
      </c>
      <c r="B15" s="8"/>
      <c r="C15" s="16">
        <f>SUM(C8:C14)</f>
        <v>1087408172</v>
      </c>
      <c r="D15" s="10"/>
      <c r="E15" s="24">
        <f>SUM(E8:E14)</f>
        <v>1</v>
      </c>
      <c r="F15" s="10"/>
      <c r="G15" s="16">
        <f>SUM(G8:G14)</f>
        <v>1087408173</v>
      </c>
      <c r="H15" s="10"/>
      <c r="I15" s="16">
        <f>SUM(I8:I14)</f>
        <v>8341626527</v>
      </c>
      <c r="J15" s="10"/>
      <c r="K15" s="24">
        <f>SUM(K8:K14)</f>
        <v>-7279867</v>
      </c>
      <c r="L15" s="10"/>
      <c r="M15" s="24">
        <f>SUM(M8:N14)</f>
        <v>8334346660</v>
      </c>
      <c r="R15" s="20"/>
    </row>
    <row r="16" spans="1:19" ht="13.5" thickTop="1">
      <c r="R16" s="20"/>
    </row>
    <row r="17" spans="5:18">
      <c r="E17" s="20"/>
      <c r="R17" s="20"/>
    </row>
    <row r="23" spans="5:18">
      <c r="G23" s="20"/>
    </row>
    <row r="24" spans="5:18">
      <c r="G24" s="20"/>
      <c r="K24" s="20"/>
    </row>
    <row r="25" spans="5:18">
      <c r="K25" s="20"/>
    </row>
  </sheetData>
  <mergeCells count="7">
    <mergeCell ref="A5:M5"/>
    <mergeCell ref="C6:G6"/>
    <mergeCell ref="I6:M6"/>
    <mergeCell ref="A6:A7"/>
    <mergeCell ref="A1:M1"/>
    <mergeCell ref="A2:M2"/>
    <mergeCell ref="A3:M3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V38"/>
  <sheetViews>
    <sheetView rightToLeft="1" view="pageBreakPreview" zoomScaleNormal="100" zoomScaleSheetLayoutView="100" workbookViewId="0">
      <selection activeCell="M35" sqref="M35"/>
    </sheetView>
  </sheetViews>
  <sheetFormatPr defaultRowHeight="12.75"/>
  <cols>
    <col min="1" max="1" width="29.28515625" bestFit="1" customWidth="1"/>
    <col min="2" max="2" width="1.28515625" customWidth="1"/>
    <col min="3" max="3" width="13.710937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16.7109375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20" bestFit="1" customWidth="1"/>
    <col min="16" max="16" width="1.28515625" customWidth="1"/>
    <col min="17" max="17" width="18.42578125" customWidth="1"/>
    <col min="18" max="18" width="0.28515625" customWidth="1"/>
    <col min="19" max="19" width="24.140625" bestFit="1" customWidth="1"/>
    <col min="20" max="21" width="16.5703125" bestFit="1" customWidth="1"/>
    <col min="22" max="22" width="15.42578125" bestFit="1" customWidth="1"/>
    <col min="27" max="27" width="11.5703125" customWidth="1"/>
  </cols>
  <sheetData>
    <row r="1" spans="1:22" ht="29.1" customHeight="1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22" ht="21.75" customHeight="1">
      <c r="A2" s="98" t="s">
        <v>25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2" ht="21.75" customHeight="1">
      <c r="A3" s="98" t="s">
        <v>108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22" ht="14.45" customHeight="1"/>
    <row r="5" spans="1:22" ht="24.6" customHeight="1">
      <c r="A5" s="99" t="s">
        <v>66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</row>
    <row r="6" spans="1:22" ht="24.6" customHeight="1">
      <c r="A6" s="105" t="s">
        <v>26</v>
      </c>
      <c r="B6" s="34"/>
      <c r="C6" s="105" t="s">
        <v>110</v>
      </c>
      <c r="D6" s="105"/>
      <c r="E6" s="105"/>
      <c r="F6" s="105"/>
      <c r="G6" s="105"/>
      <c r="H6" s="105"/>
      <c r="I6" s="105"/>
      <c r="J6" s="10"/>
      <c r="K6" s="105" t="s">
        <v>111</v>
      </c>
      <c r="L6" s="105"/>
      <c r="M6" s="105"/>
      <c r="N6" s="105"/>
      <c r="O6" s="105"/>
      <c r="P6" s="105"/>
      <c r="Q6" s="105"/>
    </row>
    <row r="7" spans="1:22" ht="40.5" customHeight="1">
      <c r="A7" s="105"/>
      <c r="B7" s="10"/>
      <c r="C7" s="4" t="s">
        <v>6</v>
      </c>
      <c r="D7" s="11"/>
      <c r="E7" s="4" t="s">
        <v>47</v>
      </c>
      <c r="F7" s="11"/>
      <c r="G7" s="4" t="s">
        <v>48</v>
      </c>
      <c r="H7" s="11"/>
      <c r="I7" s="4" t="s">
        <v>49</v>
      </c>
      <c r="J7" s="10"/>
      <c r="K7" s="4" t="s">
        <v>6</v>
      </c>
      <c r="L7" s="11"/>
      <c r="M7" s="4" t="s">
        <v>47</v>
      </c>
      <c r="N7" s="11"/>
      <c r="O7" s="4" t="s">
        <v>48</v>
      </c>
      <c r="P7" s="11"/>
      <c r="Q7" s="4" t="s">
        <v>49</v>
      </c>
    </row>
    <row r="8" spans="1:22" ht="24.75" customHeight="1">
      <c r="A8" s="13" t="s">
        <v>106</v>
      </c>
      <c r="B8" s="10"/>
      <c r="C8" s="75">
        <v>525103</v>
      </c>
      <c r="E8" s="75">
        <v>22272954317</v>
      </c>
      <c r="G8" s="75">
        <v>20499984900</v>
      </c>
      <c r="H8" s="10"/>
      <c r="I8" s="22">
        <f>E8-G8</f>
        <v>1772969417</v>
      </c>
      <c r="J8" s="10"/>
      <c r="K8" s="59">
        <v>730992</v>
      </c>
      <c r="L8" s="59"/>
      <c r="M8" s="59">
        <v>30917103616</v>
      </c>
      <c r="N8" s="59"/>
      <c r="O8" s="59">
        <v>28999951246</v>
      </c>
      <c r="P8" s="10"/>
      <c r="Q8" s="22">
        <f>M8-O8</f>
        <v>1917152370</v>
      </c>
      <c r="S8" s="20"/>
      <c r="T8" s="20"/>
      <c r="U8" s="20"/>
      <c r="V8" s="20"/>
    </row>
    <row r="9" spans="1:22" ht="24.75" customHeight="1">
      <c r="A9" s="13" t="s">
        <v>92</v>
      </c>
      <c r="B9" s="10"/>
      <c r="C9" s="76">
        <v>161500000</v>
      </c>
      <c r="E9" s="76">
        <v>183035688417</v>
      </c>
      <c r="G9" s="76">
        <v>194487248881</v>
      </c>
      <c r="H9" s="10"/>
      <c r="I9" s="23">
        <f t="shared" ref="I9:I28" si="0">E9-G9</f>
        <v>-11451560464</v>
      </c>
      <c r="J9" s="10"/>
      <c r="K9" s="59">
        <v>243500000</v>
      </c>
      <c r="L9" s="59"/>
      <c r="M9" s="59">
        <v>285867977093</v>
      </c>
      <c r="N9" s="59"/>
      <c r="O9" s="59">
        <v>297956833756</v>
      </c>
      <c r="P9" s="10"/>
      <c r="Q9" s="23">
        <f t="shared" ref="Q9:Q28" si="1">M9-O9</f>
        <v>-12088856663</v>
      </c>
      <c r="S9" s="20"/>
      <c r="T9" s="20"/>
      <c r="U9" s="20"/>
      <c r="V9" s="20"/>
    </row>
    <row r="10" spans="1:22" ht="24.75" customHeight="1">
      <c r="A10" s="13" t="s">
        <v>76</v>
      </c>
      <c r="B10" s="10"/>
      <c r="C10" s="76">
        <v>13583421</v>
      </c>
      <c r="E10" s="76">
        <v>366473519777</v>
      </c>
      <c r="G10" s="76">
        <v>360846408208</v>
      </c>
      <c r="H10" s="10"/>
      <c r="I10" s="23">
        <f t="shared" si="0"/>
        <v>5627111569</v>
      </c>
      <c r="J10" s="10"/>
      <c r="K10" s="59">
        <v>33148610</v>
      </c>
      <c r="L10" s="59"/>
      <c r="M10" s="59">
        <v>827668489652</v>
      </c>
      <c r="N10" s="59"/>
      <c r="O10" s="59">
        <v>805560081595</v>
      </c>
      <c r="P10" s="10"/>
      <c r="Q10" s="23">
        <f t="shared" si="1"/>
        <v>22108408057</v>
      </c>
      <c r="S10" s="20"/>
      <c r="T10" s="20"/>
      <c r="U10" s="20"/>
      <c r="V10" s="20"/>
    </row>
    <row r="11" spans="1:22" ht="24.75" customHeight="1">
      <c r="A11" s="13" t="s">
        <v>115</v>
      </c>
      <c r="B11" s="10"/>
      <c r="C11" s="76">
        <v>697075</v>
      </c>
      <c r="E11" s="76">
        <v>1929392833</v>
      </c>
      <c r="G11" s="76">
        <v>1829356414</v>
      </c>
      <c r="H11" s="10"/>
      <c r="I11" s="23">
        <f t="shared" si="0"/>
        <v>100036419</v>
      </c>
      <c r="J11" s="10"/>
      <c r="K11" s="59">
        <v>697075</v>
      </c>
      <c r="L11" s="59"/>
      <c r="M11" s="59">
        <v>1929392833</v>
      </c>
      <c r="N11" s="59"/>
      <c r="O11" s="59">
        <v>1829356414</v>
      </c>
      <c r="P11" s="10"/>
      <c r="Q11" s="23">
        <f t="shared" si="1"/>
        <v>100036419</v>
      </c>
      <c r="S11" s="20"/>
      <c r="T11" s="20"/>
      <c r="U11" s="20"/>
      <c r="V11" s="20"/>
    </row>
    <row r="12" spans="1:22" ht="24.75" customHeight="1">
      <c r="A12" s="13" t="s">
        <v>13</v>
      </c>
      <c r="B12" s="10"/>
      <c r="C12" s="76">
        <v>5265000</v>
      </c>
      <c r="E12" s="76">
        <v>13494461484</v>
      </c>
      <c r="G12" s="76">
        <v>13393364573</v>
      </c>
      <c r="H12" s="10"/>
      <c r="I12" s="23">
        <f t="shared" si="0"/>
        <v>101096911</v>
      </c>
      <c r="J12" s="10"/>
      <c r="K12" s="59">
        <v>14594702</v>
      </c>
      <c r="L12" s="59"/>
      <c r="M12" s="59">
        <v>42894357454</v>
      </c>
      <c r="N12" s="59"/>
      <c r="O12" s="59">
        <v>41595248367</v>
      </c>
      <c r="P12" s="10"/>
      <c r="Q12" s="23">
        <f t="shared" si="1"/>
        <v>1299109087</v>
      </c>
      <c r="S12" s="20"/>
      <c r="T12" s="20"/>
      <c r="U12" s="20"/>
      <c r="V12" s="20"/>
    </row>
    <row r="13" spans="1:22" ht="24.75" customHeight="1">
      <c r="A13" s="13" t="s">
        <v>83</v>
      </c>
      <c r="B13" s="10"/>
      <c r="C13" s="76">
        <v>199823</v>
      </c>
      <c r="E13" s="76">
        <v>6753124856</v>
      </c>
      <c r="G13" s="76">
        <v>6599988836</v>
      </c>
      <c r="H13" s="10"/>
      <c r="I13" s="23">
        <f t="shared" si="0"/>
        <v>153136020</v>
      </c>
      <c r="J13" s="10"/>
      <c r="K13" s="59">
        <v>339720</v>
      </c>
      <c r="L13" s="59"/>
      <c r="M13" s="59">
        <v>10798293274</v>
      </c>
      <c r="N13" s="59"/>
      <c r="O13" s="59">
        <v>10600699091</v>
      </c>
      <c r="P13" s="10"/>
      <c r="Q13" s="23">
        <f t="shared" si="1"/>
        <v>197594183</v>
      </c>
      <c r="S13" s="20"/>
      <c r="T13" s="20"/>
      <c r="U13" s="20"/>
      <c r="V13" s="20"/>
    </row>
    <row r="14" spans="1:22" ht="24.75" customHeight="1">
      <c r="A14" s="13" t="s">
        <v>96</v>
      </c>
      <c r="B14" s="10"/>
      <c r="C14" s="76">
        <v>91920</v>
      </c>
      <c r="E14" s="76">
        <v>1525138200</v>
      </c>
      <c r="G14" s="76">
        <v>1388779683</v>
      </c>
      <c r="H14" s="10"/>
      <c r="I14" s="23">
        <f t="shared" si="0"/>
        <v>136358517</v>
      </c>
      <c r="J14" s="10"/>
      <c r="K14" s="59">
        <v>1235763</v>
      </c>
      <c r="L14" s="59"/>
      <c r="M14" s="59">
        <v>18972611368</v>
      </c>
      <c r="N14" s="59"/>
      <c r="O14" s="59">
        <v>18670610835</v>
      </c>
      <c r="P14" s="10"/>
      <c r="Q14" s="23">
        <f t="shared" si="1"/>
        <v>302000533</v>
      </c>
      <c r="S14" s="20"/>
      <c r="T14" s="20"/>
      <c r="U14" s="20"/>
      <c r="V14" s="20"/>
    </row>
    <row r="15" spans="1:22" ht="24.75" customHeight="1">
      <c r="A15" s="13" t="s">
        <v>77</v>
      </c>
      <c r="B15" s="10"/>
      <c r="C15" s="76">
        <v>123243862</v>
      </c>
      <c r="E15" s="76">
        <v>1900495369677</v>
      </c>
      <c r="G15" s="76">
        <v>1899640602053</v>
      </c>
      <c r="H15" s="10"/>
      <c r="I15" s="23">
        <f t="shared" si="0"/>
        <v>854767624</v>
      </c>
      <c r="J15" s="10"/>
      <c r="K15" s="59">
        <v>375300324</v>
      </c>
      <c r="L15" s="59"/>
      <c r="M15" s="59">
        <v>5449736595999</v>
      </c>
      <c r="N15" s="59"/>
      <c r="O15" s="59">
        <v>5437783519949</v>
      </c>
      <c r="P15" s="10"/>
      <c r="Q15" s="23">
        <f t="shared" si="1"/>
        <v>11953076050</v>
      </c>
      <c r="S15" s="20"/>
      <c r="T15" s="20"/>
      <c r="U15" s="20"/>
      <c r="V15" s="20"/>
    </row>
    <row r="16" spans="1:22" ht="24.75" customHeight="1">
      <c r="A16" s="13" t="s">
        <v>12</v>
      </c>
      <c r="B16" s="10"/>
      <c r="C16" s="76">
        <v>7605000</v>
      </c>
      <c r="E16" s="76">
        <v>36818746648</v>
      </c>
      <c r="G16" s="76">
        <v>27828835387</v>
      </c>
      <c r="H16" s="10"/>
      <c r="I16" s="23">
        <f t="shared" si="0"/>
        <v>8989911261</v>
      </c>
      <c r="J16" s="10"/>
      <c r="K16" s="59">
        <v>7955000</v>
      </c>
      <c r="L16" s="59"/>
      <c r="M16" s="59">
        <v>38431520026</v>
      </c>
      <c r="N16" s="59"/>
      <c r="O16" s="59">
        <v>29349800846</v>
      </c>
      <c r="P16" s="10"/>
      <c r="Q16" s="23">
        <f t="shared" si="1"/>
        <v>9081719180</v>
      </c>
      <c r="S16" s="20"/>
      <c r="T16" s="20"/>
      <c r="U16" s="20"/>
      <c r="V16" s="20"/>
    </row>
    <row r="17" spans="1:22" ht="24.75" customHeight="1">
      <c r="A17" s="13" t="s">
        <v>85</v>
      </c>
      <c r="B17" s="10"/>
      <c r="C17" s="76">
        <v>167987167</v>
      </c>
      <c r="E17" s="76">
        <v>3508405561697</v>
      </c>
      <c r="G17" s="76">
        <v>3390326923853</v>
      </c>
      <c r="H17" s="10"/>
      <c r="I17" s="23">
        <f t="shared" si="0"/>
        <v>118078637844</v>
      </c>
      <c r="J17" s="10"/>
      <c r="K17" s="59">
        <v>314958530</v>
      </c>
      <c r="L17" s="59"/>
      <c r="M17" s="59">
        <v>5440100806059</v>
      </c>
      <c r="N17" s="59"/>
      <c r="O17" s="59">
        <v>5276389112017</v>
      </c>
      <c r="P17" s="10"/>
      <c r="Q17" s="23">
        <f t="shared" si="1"/>
        <v>163711694042</v>
      </c>
      <c r="S17" s="20"/>
      <c r="T17" s="20"/>
      <c r="U17" s="20"/>
      <c r="V17" s="20"/>
    </row>
    <row r="18" spans="1:22" ht="24.75" customHeight="1">
      <c r="A18" s="13" t="s">
        <v>93</v>
      </c>
      <c r="B18" s="10"/>
      <c r="C18" s="76">
        <v>28406348</v>
      </c>
      <c r="E18" s="76">
        <v>316821148584</v>
      </c>
      <c r="G18" s="76">
        <v>294973742256</v>
      </c>
      <c r="H18" s="10"/>
      <c r="I18" s="23">
        <f t="shared" si="0"/>
        <v>21847406328</v>
      </c>
      <c r="J18" s="10"/>
      <c r="K18" s="59">
        <v>53226248</v>
      </c>
      <c r="L18" s="59"/>
      <c r="M18" s="59">
        <v>580841005447</v>
      </c>
      <c r="N18" s="59"/>
      <c r="O18" s="59">
        <v>548998029844</v>
      </c>
      <c r="P18" s="10"/>
      <c r="Q18" s="23">
        <f t="shared" si="1"/>
        <v>31842975603</v>
      </c>
      <c r="S18" s="20"/>
      <c r="T18" s="20"/>
      <c r="U18" s="20"/>
      <c r="V18" s="20"/>
    </row>
    <row r="19" spans="1:22" ht="24.75" customHeight="1">
      <c r="A19" s="13" t="s">
        <v>94</v>
      </c>
      <c r="B19" s="10"/>
      <c r="C19" s="76">
        <v>1855100</v>
      </c>
      <c r="E19" s="76">
        <v>63226026261</v>
      </c>
      <c r="G19" s="76">
        <v>63039128995</v>
      </c>
      <c r="H19" s="10"/>
      <c r="I19" s="23">
        <f t="shared" si="0"/>
        <v>186897266</v>
      </c>
      <c r="J19" s="10"/>
      <c r="K19" s="59">
        <v>4287154</v>
      </c>
      <c r="L19" s="59"/>
      <c r="M19" s="59">
        <v>136474494579</v>
      </c>
      <c r="N19" s="59"/>
      <c r="O19" s="59">
        <v>135686551507</v>
      </c>
      <c r="P19" s="10"/>
      <c r="Q19" s="23">
        <f t="shared" si="1"/>
        <v>787943072</v>
      </c>
      <c r="S19" s="20"/>
      <c r="T19" s="20"/>
      <c r="U19" s="20"/>
      <c r="V19" s="20"/>
    </row>
    <row r="20" spans="1:22" ht="24.75" customHeight="1">
      <c r="A20" s="13" t="s">
        <v>116</v>
      </c>
      <c r="B20" s="10"/>
      <c r="C20" s="76">
        <v>57000443</v>
      </c>
      <c r="E20" s="76">
        <v>645184552616</v>
      </c>
      <c r="G20" s="76">
        <v>629471455695</v>
      </c>
      <c r="H20" s="10"/>
      <c r="I20" s="23">
        <f t="shared" si="0"/>
        <v>15713096921</v>
      </c>
      <c r="J20" s="10"/>
      <c r="K20" s="59">
        <v>57000443</v>
      </c>
      <c r="L20" s="59"/>
      <c r="M20" s="59">
        <v>645184552616</v>
      </c>
      <c r="N20" s="59"/>
      <c r="O20" s="59">
        <v>629471455695</v>
      </c>
      <c r="P20" s="10"/>
      <c r="Q20" s="23">
        <f t="shared" si="1"/>
        <v>15713096921</v>
      </c>
      <c r="S20" s="20"/>
      <c r="T20" s="20"/>
      <c r="U20" s="20"/>
      <c r="V20" s="20"/>
    </row>
    <row r="21" spans="1:22" ht="24.75" customHeight="1">
      <c r="A21" s="13" t="s">
        <v>74</v>
      </c>
      <c r="B21" s="10"/>
      <c r="C21" s="76">
        <v>1166140010</v>
      </c>
      <c r="E21" s="76">
        <v>22949778983454</v>
      </c>
      <c r="G21" s="76">
        <v>22939949892921</v>
      </c>
      <c r="H21" s="10"/>
      <c r="I21" s="23">
        <f t="shared" si="0"/>
        <v>9829090533</v>
      </c>
      <c r="J21" s="10"/>
      <c r="K21" s="59">
        <v>6510854988</v>
      </c>
      <c r="L21" s="59"/>
      <c r="M21" s="59">
        <v>118028485344521</v>
      </c>
      <c r="N21" s="59"/>
      <c r="O21" s="59">
        <v>117954132835119</v>
      </c>
      <c r="P21" s="10"/>
      <c r="Q21" s="23">
        <f t="shared" si="1"/>
        <v>74352509402</v>
      </c>
      <c r="S21" s="20"/>
      <c r="T21" s="20"/>
      <c r="U21" s="20"/>
      <c r="V21" s="20"/>
    </row>
    <row r="22" spans="1:22" ht="24.75" customHeight="1">
      <c r="A22" s="13" t="s">
        <v>81</v>
      </c>
      <c r="B22" s="10"/>
      <c r="C22" s="76">
        <v>51135866</v>
      </c>
      <c r="E22" s="76">
        <v>942065937974</v>
      </c>
      <c r="G22" s="76">
        <v>899653328755</v>
      </c>
      <c r="H22" s="10"/>
      <c r="I22" s="23">
        <f t="shared" si="0"/>
        <v>42412609219</v>
      </c>
      <c r="J22" s="10"/>
      <c r="K22" s="59">
        <v>221355830</v>
      </c>
      <c r="L22" s="59"/>
      <c r="M22" s="59">
        <v>3615538173528</v>
      </c>
      <c r="N22" s="59"/>
      <c r="O22" s="59">
        <v>3520727407857</v>
      </c>
      <c r="P22" s="10"/>
      <c r="Q22" s="23">
        <f t="shared" si="1"/>
        <v>94810765671</v>
      </c>
      <c r="S22" s="20"/>
      <c r="T22" s="20"/>
      <c r="U22" s="20"/>
      <c r="V22" s="20"/>
    </row>
    <row r="23" spans="1:22" ht="24.75" customHeight="1">
      <c r="A23" s="13" t="s">
        <v>90</v>
      </c>
      <c r="B23" s="10"/>
      <c r="C23" s="76">
        <v>0</v>
      </c>
      <c r="E23" s="76">
        <v>0</v>
      </c>
      <c r="G23" s="76">
        <v>0</v>
      </c>
      <c r="H23" s="10"/>
      <c r="I23" s="23">
        <f t="shared" si="0"/>
        <v>0</v>
      </c>
      <c r="J23" s="10"/>
      <c r="K23" s="59">
        <v>24666214</v>
      </c>
      <c r="L23" s="59"/>
      <c r="M23" s="59">
        <v>681152634764</v>
      </c>
      <c r="N23" s="59"/>
      <c r="O23" s="59">
        <v>679781386696</v>
      </c>
      <c r="P23" s="10"/>
      <c r="Q23" s="23">
        <f t="shared" si="1"/>
        <v>1371248068</v>
      </c>
      <c r="S23" s="20"/>
      <c r="T23" s="20"/>
      <c r="U23" s="20"/>
      <c r="V23" s="20"/>
    </row>
    <row r="24" spans="1:22" ht="24.75" customHeight="1">
      <c r="A24" s="13" t="s">
        <v>88</v>
      </c>
      <c r="B24" s="10"/>
      <c r="C24" s="76">
        <v>0</v>
      </c>
      <c r="E24" s="76">
        <v>0</v>
      </c>
      <c r="G24" s="76">
        <v>0</v>
      </c>
      <c r="H24" s="10"/>
      <c r="I24" s="23">
        <f t="shared" si="0"/>
        <v>0</v>
      </c>
      <c r="J24" s="10"/>
      <c r="K24" s="59">
        <v>2476510</v>
      </c>
      <c r="L24" s="59"/>
      <c r="M24" s="59">
        <v>43278840630</v>
      </c>
      <c r="N24" s="59"/>
      <c r="O24" s="59">
        <v>42522492017</v>
      </c>
      <c r="P24" s="10"/>
      <c r="Q24" s="23">
        <f t="shared" si="1"/>
        <v>756348613</v>
      </c>
      <c r="S24" s="20"/>
      <c r="T24" s="20"/>
      <c r="U24" s="20"/>
      <c r="V24" s="20"/>
    </row>
    <row r="25" spans="1:22" ht="24.75" customHeight="1">
      <c r="A25" s="13" t="s">
        <v>75</v>
      </c>
      <c r="B25" s="10"/>
      <c r="C25" s="76">
        <v>0</v>
      </c>
      <c r="E25" s="76">
        <v>0</v>
      </c>
      <c r="G25" s="76">
        <v>0</v>
      </c>
      <c r="H25" s="10"/>
      <c r="I25" s="23">
        <f t="shared" si="0"/>
        <v>0</v>
      </c>
      <c r="J25" s="10"/>
      <c r="K25" s="59">
        <v>433871</v>
      </c>
      <c r="L25" s="59"/>
      <c r="M25" s="59">
        <v>6301079135</v>
      </c>
      <c r="N25" s="59"/>
      <c r="O25" s="59">
        <v>6259126862</v>
      </c>
      <c r="P25" s="10"/>
      <c r="Q25" s="23">
        <f t="shared" si="1"/>
        <v>41952273</v>
      </c>
      <c r="S25" s="20"/>
      <c r="T25" s="20"/>
      <c r="U25" s="20"/>
      <c r="V25" s="20"/>
    </row>
    <row r="26" spans="1:22" ht="24.6" customHeight="1">
      <c r="A26" s="13" t="s">
        <v>84</v>
      </c>
      <c r="B26" s="10"/>
      <c r="C26" s="76">
        <v>0</v>
      </c>
      <c r="E26" s="76">
        <v>0</v>
      </c>
      <c r="G26" s="76">
        <v>0</v>
      </c>
      <c r="H26" s="10"/>
      <c r="I26" s="23">
        <f t="shared" si="0"/>
        <v>0</v>
      </c>
      <c r="J26" s="10"/>
      <c r="K26" s="59">
        <v>9000000</v>
      </c>
      <c r="L26" s="59"/>
      <c r="M26" s="59">
        <v>149380985826</v>
      </c>
      <c r="N26" s="59"/>
      <c r="O26" s="59">
        <v>149265982116</v>
      </c>
      <c r="P26" s="10"/>
      <c r="Q26" s="23">
        <f t="shared" si="1"/>
        <v>115003710</v>
      </c>
      <c r="S26" s="20"/>
      <c r="T26" s="20"/>
      <c r="U26" s="20"/>
      <c r="V26" s="20"/>
    </row>
    <row r="27" spans="1:22" ht="24.75" customHeight="1">
      <c r="A27" s="13" t="s">
        <v>79</v>
      </c>
      <c r="B27" s="10"/>
      <c r="C27" s="76">
        <v>0</v>
      </c>
      <c r="E27" s="76">
        <v>0</v>
      </c>
      <c r="G27" s="76">
        <v>0</v>
      </c>
      <c r="H27" s="10"/>
      <c r="I27" s="23">
        <f t="shared" si="0"/>
        <v>0</v>
      </c>
      <c r="J27" s="10"/>
      <c r="K27" s="59">
        <v>152400</v>
      </c>
      <c r="L27" s="59"/>
      <c r="M27" s="59">
        <v>2778188195</v>
      </c>
      <c r="N27" s="59"/>
      <c r="O27" s="59">
        <v>2755484849</v>
      </c>
      <c r="P27" s="10"/>
      <c r="Q27" s="23">
        <f t="shared" si="1"/>
        <v>22703346</v>
      </c>
      <c r="S27" s="20"/>
      <c r="T27" s="20"/>
      <c r="U27" s="20"/>
      <c r="V27" s="20"/>
    </row>
    <row r="28" spans="1:22" ht="24.75" customHeight="1">
      <c r="A28" s="13" t="s">
        <v>78</v>
      </c>
      <c r="B28" s="10"/>
      <c r="C28" s="77">
        <v>0</v>
      </c>
      <c r="E28" s="77">
        <v>0</v>
      </c>
      <c r="G28" s="77">
        <v>0</v>
      </c>
      <c r="H28" s="10"/>
      <c r="I28" s="68">
        <f t="shared" si="0"/>
        <v>0</v>
      </c>
      <c r="J28" s="10"/>
      <c r="K28" s="59">
        <v>1856063</v>
      </c>
      <c r="L28" s="59"/>
      <c r="M28" s="59">
        <v>59729151803</v>
      </c>
      <c r="N28" s="59"/>
      <c r="O28" s="59">
        <v>57958158103</v>
      </c>
      <c r="P28" s="10"/>
      <c r="Q28" s="72">
        <f t="shared" si="1"/>
        <v>1770993700</v>
      </c>
      <c r="S28" s="20"/>
      <c r="T28" s="20"/>
      <c r="U28" s="20"/>
      <c r="V28" s="20"/>
    </row>
    <row r="29" spans="1:22" ht="24.75" customHeight="1" thickBot="1">
      <c r="A29" s="8" t="s">
        <v>14</v>
      </c>
      <c r="B29" s="10"/>
      <c r="C29" s="16">
        <f>SUM(C8:C28)</f>
        <v>1785236138</v>
      </c>
      <c r="D29" s="10"/>
      <c r="E29" s="16">
        <f>SUM(E8:E28)</f>
        <v>30958280606795</v>
      </c>
      <c r="F29" s="10"/>
      <c r="G29" s="16">
        <f>SUM(G8:G28)</f>
        <v>30743929041410</v>
      </c>
      <c r="H29" s="10"/>
      <c r="I29" s="70">
        <f>SUM(I8:I28)</f>
        <v>214351565385</v>
      </c>
      <c r="J29" s="10"/>
      <c r="K29" s="16">
        <f>SUM(K8:K28)</f>
        <v>7877770437</v>
      </c>
      <c r="L29" s="10"/>
      <c r="M29" s="16">
        <f>SUM(M8:M28)</f>
        <v>136096461598418</v>
      </c>
      <c r="N29" s="10"/>
      <c r="O29" s="16">
        <f>SUM(O8:O28)</f>
        <v>135676294124781</v>
      </c>
      <c r="P29" s="10"/>
      <c r="Q29" s="24">
        <f>SUM(Q8:R28)</f>
        <v>420167473637</v>
      </c>
      <c r="S29" s="20"/>
      <c r="T29" s="20"/>
      <c r="U29" s="20"/>
      <c r="V29" s="20"/>
    </row>
    <row r="30" spans="1:22" ht="13.5" thickTop="1"/>
    <row r="31" spans="1:22">
      <c r="O31" s="20"/>
      <c r="T31" s="20"/>
    </row>
    <row r="32" spans="1:22">
      <c r="G32" s="20"/>
      <c r="M32" s="20"/>
      <c r="O32" s="20"/>
      <c r="Q32" s="20"/>
      <c r="T32" s="20"/>
    </row>
    <row r="33" spans="7:17">
      <c r="G33" s="20"/>
      <c r="I33" s="21"/>
      <c r="K33" s="20"/>
      <c r="M33" s="20"/>
      <c r="O33" s="20"/>
      <c r="Q33" s="20"/>
    </row>
    <row r="34" spans="7:17">
      <c r="G34" s="20"/>
      <c r="I34" s="21"/>
      <c r="K34" s="20"/>
      <c r="M34" s="20"/>
      <c r="O34" s="20"/>
      <c r="Q34" s="20"/>
    </row>
    <row r="35" spans="7:17">
      <c r="I35" s="20"/>
      <c r="K35" s="20"/>
      <c r="M35" s="20"/>
    </row>
    <row r="36" spans="7:17">
      <c r="M36" s="20"/>
    </row>
    <row r="37" spans="7:17">
      <c r="M37" s="20"/>
    </row>
    <row r="38" spans="7:17">
      <c r="M38" s="2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BI29"/>
  <sheetViews>
    <sheetView rightToLeft="1" view="pageBreakPreview" zoomScaleNormal="90" zoomScaleSheetLayoutView="100" workbookViewId="0">
      <selection activeCell="U11" sqref="U11"/>
    </sheetView>
  </sheetViews>
  <sheetFormatPr defaultRowHeight="12.75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9.42578125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1.140625" customWidth="1"/>
    <col min="18" max="18" width="0.5703125" customWidth="1"/>
    <col min="19" max="19" width="16.85546875" bestFit="1" customWidth="1"/>
    <col min="20" max="20" width="12.85546875" bestFit="1" customWidth="1"/>
    <col min="21" max="21" width="18.28515625" bestFit="1" customWidth="1"/>
    <col min="22" max="22" width="14.7109375" bestFit="1" customWidth="1"/>
    <col min="27" max="27" width="11.5703125" customWidth="1"/>
  </cols>
  <sheetData>
    <row r="1" spans="1:24" ht="29.1" customHeight="1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24" ht="21.75" customHeight="1">
      <c r="A2" s="98" t="s">
        <v>25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4" ht="21.75" customHeight="1">
      <c r="A3" s="98" t="s">
        <v>108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24" ht="14.45" customHeight="1"/>
    <row r="5" spans="1:24" ht="24">
      <c r="A5" s="99" t="s">
        <v>67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</row>
    <row r="6" spans="1:24" ht="24">
      <c r="A6" s="105" t="s">
        <v>26</v>
      </c>
      <c r="B6" s="34"/>
      <c r="C6" s="105" t="s">
        <v>110</v>
      </c>
      <c r="D6" s="105"/>
      <c r="E6" s="105"/>
      <c r="F6" s="105"/>
      <c r="G6" s="105"/>
      <c r="H6" s="105"/>
      <c r="I6" s="105"/>
      <c r="J6" s="10"/>
      <c r="K6" s="105" t="s">
        <v>111</v>
      </c>
      <c r="L6" s="105"/>
      <c r="M6" s="105"/>
      <c r="N6" s="105"/>
      <c r="O6" s="105"/>
      <c r="P6" s="105"/>
      <c r="Q6" s="105"/>
    </row>
    <row r="7" spans="1:24" ht="42.75" customHeight="1">
      <c r="A7" s="105"/>
      <c r="B7" s="10"/>
      <c r="C7" s="4" t="s">
        <v>6</v>
      </c>
      <c r="D7" s="11"/>
      <c r="E7" s="4" t="s">
        <v>8</v>
      </c>
      <c r="F7" s="11"/>
      <c r="G7" s="4" t="s">
        <v>48</v>
      </c>
      <c r="H7" s="11"/>
      <c r="I7" s="4" t="s">
        <v>50</v>
      </c>
      <c r="J7" s="10"/>
      <c r="K7" s="4" t="s">
        <v>6</v>
      </c>
      <c r="L7" s="11"/>
      <c r="M7" s="4" t="s">
        <v>8</v>
      </c>
      <c r="N7" s="11"/>
      <c r="O7" s="4" t="s">
        <v>48</v>
      </c>
      <c r="P7" s="11"/>
      <c r="Q7" s="4" t="s">
        <v>50</v>
      </c>
      <c r="S7" s="20"/>
      <c r="T7" s="20"/>
    </row>
    <row r="8" spans="1:24" ht="24.75" customHeight="1">
      <c r="A8" s="12" t="s">
        <v>76</v>
      </c>
      <c r="B8" s="10"/>
      <c r="C8" s="47">
        <v>2186205</v>
      </c>
      <c r="D8" s="10"/>
      <c r="E8" s="47">
        <v>65700203528</v>
      </c>
      <c r="F8" s="10"/>
      <c r="G8" s="47">
        <v>57980385707</v>
      </c>
      <c r="H8" s="10"/>
      <c r="I8" s="23">
        <f>E8-G8</f>
        <v>7719817821</v>
      </c>
      <c r="J8" s="10"/>
      <c r="K8" s="47">
        <v>2186205</v>
      </c>
      <c r="L8" s="10"/>
      <c r="M8" s="47">
        <v>65700203528</v>
      </c>
      <c r="N8" s="10"/>
      <c r="O8" s="47">
        <v>64067473820</v>
      </c>
      <c r="P8" s="10"/>
      <c r="Q8" s="22">
        <f>M8-O8</f>
        <v>1632729708</v>
      </c>
      <c r="S8" s="23"/>
      <c r="T8" s="23"/>
      <c r="U8" s="23"/>
      <c r="V8" s="21"/>
      <c r="W8" s="20"/>
      <c r="X8" s="20"/>
    </row>
    <row r="9" spans="1:24" ht="24.75" customHeight="1">
      <c r="A9" s="13" t="s">
        <v>94</v>
      </c>
      <c r="B9" s="10"/>
      <c r="C9" s="14">
        <v>81220</v>
      </c>
      <c r="D9" s="10"/>
      <c r="E9" s="14">
        <v>2768418329</v>
      </c>
      <c r="F9" s="10"/>
      <c r="G9" s="14">
        <v>2759979545</v>
      </c>
      <c r="H9" s="10"/>
      <c r="I9" s="23">
        <f t="shared" ref="I9:I20" si="0">E9-G9</f>
        <v>8438784</v>
      </c>
      <c r="J9" s="10"/>
      <c r="K9" s="14">
        <v>81220</v>
      </c>
      <c r="L9" s="10"/>
      <c r="M9" s="14">
        <v>2768418329</v>
      </c>
      <c r="N9" s="10"/>
      <c r="O9" s="14">
        <v>2759979545</v>
      </c>
      <c r="P9" s="10"/>
      <c r="Q9" s="23">
        <f t="shared" ref="Q9:Q20" si="1">M9-O9</f>
        <v>8438784</v>
      </c>
      <c r="S9" s="23"/>
      <c r="T9" s="23"/>
      <c r="U9" s="23"/>
      <c r="V9" s="21"/>
      <c r="W9" s="20"/>
      <c r="X9" s="20"/>
    </row>
    <row r="10" spans="1:24" ht="24.75" customHeight="1">
      <c r="A10" s="13" t="s">
        <v>95</v>
      </c>
      <c r="B10" s="10"/>
      <c r="C10" s="14">
        <v>1622984</v>
      </c>
      <c r="D10" s="10"/>
      <c r="E10" s="14">
        <v>27505924185</v>
      </c>
      <c r="F10" s="10"/>
      <c r="G10" s="14">
        <v>26779177550</v>
      </c>
      <c r="H10" s="10"/>
      <c r="I10" s="23">
        <f t="shared" si="0"/>
        <v>726746635</v>
      </c>
      <c r="J10" s="10"/>
      <c r="K10" s="14">
        <v>1622984</v>
      </c>
      <c r="L10" s="10"/>
      <c r="M10" s="14">
        <v>27505924185</v>
      </c>
      <c r="N10" s="10"/>
      <c r="O10" s="14">
        <v>24758062139</v>
      </c>
      <c r="P10" s="10"/>
      <c r="Q10" s="23">
        <f t="shared" si="1"/>
        <v>2747862046</v>
      </c>
      <c r="S10" s="23"/>
      <c r="T10" s="23"/>
      <c r="U10" s="23"/>
      <c r="V10" s="21"/>
      <c r="W10" s="20"/>
      <c r="X10" s="20"/>
    </row>
    <row r="11" spans="1:24" ht="24.75" customHeight="1">
      <c r="A11" s="13" t="s">
        <v>81</v>
      </c>
      <c r="B11" s="10"/>
      <c r="C11" s="14">
        <v>13093708</v>
      </c>
      <c r="D11" s="10"/>
      <c r="E11" s="14">
        <v>258298549074</v>
      </c>
      <c r="F11" s="10"/>
      <c r="G11" s="14">
        <v>243739661847</v>
      </c>
      <c r="H11" s="10"/>
      <c r="I11" s="23">
        <f t="shared" si="0"/>
        <v>14558887227</v>
      </c>
      <c r="J11" s="10"/>
      <c r="K11" s="14">
        <v>13093708</v>
      </c>
      <c r="L11" s="10"/>
      <c r="M11" s="14">
        <v>258298549074</v>
      </c>
      <c r="N11" s="10"/>
      <c r="O11" s="14">
        <v>252254236190</v>
      </c>
      <c r="P11" s="10"/>
      <c r="Q11" s="23">
        <f t="shared" si="1"/>
        <v>6044312884</v>
      </c>
      <c r="S11" s="23"/>
      <c r="T11" s="23"/>
      <c r="U11" s="23"/>
      <c r="V11" s="21"/>
      <c r="W11" s="20"/>
      <c r="X11" s="20"/>
    </row>
    <row r="12" spans="1:24" ht="24.75" customHeight="1">
      <c r="A12" s="13" t="s">
        <v>80</v>
      </c>
      <c r="B12" s="10"/>
      <c r="C12" s="14">
        <v>10604834</v>
      </c>
      <c r="D12" s="10"/>
      <c r="E12" s="14">
        <v>241371592983</v>
      </c>
      <c r="F12" s="10"/>
      <c r="G12" s="14">
        <v>247131828356</v>
      </c>
      <c r="H12" s="10"/>
      <c r="I12" s="23">
        <f t="shared" si="0"/>
        <v>-5760235373</v>
      </c>
      <c r="J12" s="10"/>
      <c r="K12" s="14">
        <v>10604834</v>
      </c>
      <c r="L12" s="10"/>
      <c r="M12" s="14">
        <v>241371592983</v>
      </c>
      <c r="N12" s="10"/>
      <c r="O12" s="14">
        <v>244805439710</v>
      </c>
      <c r="P12" s="10"/>
      <c r="Q12" s="23">
        <f t="shared" si="1"/>
        <v>-3433846727</v>
      </c>
      <c r="S12" s="23"/>
      <c r="T12" s="23"/>
      <c r="U12" s="23"/>
      <c r="V12" s="21"/>
      <c r="W12" s="20"/>
      <c r="X12" s="20"/>
    </row>
    <row r="13" spans="1:24" ht="24.75" customHeight="1">
      <c r="A13" s="13" t="s">
        <v>12</v>
      </c>
      <c r="B13" s="10"/>
      <c r="C13" s="14">
        <v>133058184</v>
      </c>
      <c r="D13" s="10"/>
      <c r="E13" s="14">
        <v>719297693411</v>
      </c>
      <c r="F13" s="10"/>
      <c r="G13" s="14">
        <v>479561394835</v>
      </c>
      <c r="H13" s="10"/>
      <c r="I13" s="23">
        <f t="shared" si="0"/>
        <v>239736298576</v>
      </c>
      <c r="J13" s="10"/>
      <c r="K13" s="14">
        <v>133058184</v>
      </c>
      <c r="L13" s="10"/>
      <c r="M13" s="14">
        <v>719297693411</v>
      </c>
      <c r="N13" s="10"/>
      <c r="O13" s="14">
        <v>488873885821</v>
      </c>
      <c r="P13" s="10"/>
      <c r="Q13" s="23">
        <f t="shared" si="1"/>
        <v>230423807590</v>
      </c>
      <c r="S13" s="23"/>
      <c r="T13" s="23"/>
      <c r="U13" s="23"/>
      <c r="V13" s="21"/>
      <c r="W13" s="20"/>
      <c r="X13" s="20"/>
    </row>
    <row r="14" spans="1:24" ht="24.75" customHeight="1">
      <c r="A14" s="13" t="s">
        <v>114</v>
      </c>
      <c r="B14" s="10"/>
      <c r="C14" s="14">
        <v>11715751</v>
      </c>
      <c r="D14" s="10"/>
      <c r="E14" s="14">
        <v>134821394880</v>
      </c>
      <c r="F14" s="10"/>
      <c r="G14" s="14">
        <v>136538693145</v>
      </c>
      <c r="H14" s="10"/>
      <c r="I14" s="23">
        <f t="shared" si="0"/>
        <v>-1717298265</v>
      </c>
      <c r="J14" s="10"/>
      <c r="K14" s="14">
        <v>11715751</v>
      </c>
      <c r="L14" s="10"/>
      <c r="M14" s="14">
        <v>134821394880</v>
      </c>
      <c r="N14" s="10"/>
      <c r="O14" s="14">
        <v>136538693145</v>
      </c>
      <c r="P14" s="10"/>
      <c r="Q14" s="23">
        <f t="shared" si="1"/>
        <v>-1717298265</v>
      </c>
      <c r="S14" s="23"/>
      <c r="T14" s="23"/>
      <c r="U14" s="23"/>
      <c r="V14" s="21"/>
      <c r="W14" s="20"/>
      <c r="X14" s="20"/>
    </row>
    <row r="15" spans="1:24" ht="24.75" customHeight="1">
      <c r="A15" s="13" t="s">
        <v>113</v>
      </c>
      <c r="B15" s="10"/>
      <c r="C15" s="14">
        <v>5184333</v>
      </c>
      <c r="D15" s="10"/>
      <c r="E15" s="14">
        <v>15515276756</v>
      </c>
      <c r="F15" s="10"/>
      <c r="G15" s="14">
        <v>15555581496</v>
      </c>
      <c r="H15" s="10"/>
      <c r="I15" s="23">
        <f t="shared" si="0"/>
        <v>-40304740</v>
      </c>
      <c r="J15" s="10"/>
      <c r="K15" s="14">
        <v>5184333</v>
      </c>
      <c r="L15" s="10"/>
      <c r="M15" s="14">
        <v>15515276756</v>
      </c>
      <c r="N15" s="10"/>
      <c r="O15" s="14">
        <v>15555581496</v>
      </c>
      <c r="P15" s="10"/>
      <c r="Q15" s="23">
        <f t="shared" si="1"/>
        <v>-40304740</v>
      </c>
      <c r="S15" s="23"/>
      <c r="T15" s="23"/>
      <c r="U15" s="23"/>
      <c r="V15" s="21"/>
      <c r="W15" s="20"/>
      <c r="X15" s="20"/>
    </row>
    <row r="16" spans="1:24" ht="24.75" customHeight="1">
      <c r="A16" s="13" t="s">
        <v>13</v>
      </c>
      <c r="B16" s="10"/>
      <c r="C16" s="14">
        <v>237062628</v>
      </c>
      <c r="D16" s="10"/>
      <c r="E16" s="14">
        <v>687669782549</v>
      </c>
      <c r="F16" s="10"/>
      <c r="G16" s="14">
        <v>572593806213</v>
      </c>
      <c r="H16" s="10"/>
      <c r="I16" s="23">
        <f t="shared" si="0"/>
        <v>115075976336</v>
      </c>
      <c r="J16" s="10"/>
      <c r="K16" s="14">
        <v>237062628</v>
      </c>
      <c r="L16" s="10"/>
      <c r="M16" s="14">
        <v>687669782549</v>
      </c>
      <c r="N16" s="10"/>
      <c r="O16" s="14">
        <v>603051510815</v>
      </c>
      <c r="P16" s="10"/>
      <c r="Q16" s="23">
        <f t="shared" si="1"/>
        <v>84618271734</v>
      </c>
      <c r="S16" s="23"/>
      <c r="T16" s="23"/>
      <c r="U16" s="23"/>
      <c r="V16" s="21"/>
      <c r="W16" s="20"/>
      <c r="X16" s="20"/>
    </row>
    <row r="17" spans="1:61" s="28" customFormat="1" ht="24.75" customHeight="1">
      <c r="A17" s="13" t="s">
        <v>74</v>
      </c>
      <c r="B17" s="10"/>
      <c r="C17" s="14">
        <v>31418489</v>
      </c>
      <c r="D17" s="10"/>
      <c r="E17" s="14">
        <v>626941126166</v>
      </c>
      <c r="F17" s="10"/>
      <c r="G17" s="14">
        <v>626451903946</v>
      </c>
      <c r="H17" s="10"/>
      <c r="I17" s="23">
        <f t="shared" si="0"/>
        <v>489222220</v>
      </c>
      <c r="J17" s="10"/>
      <c r="K17" s="14">
        <v>31418489</v>
      </c>
      <c r="L17" s="10"/>
      <c r="M17" s="14">
        <v>626941126166</v>
      </c>
      <c r="N17" s="10"/>
      <c r="O17" s="14">
        <v>625983437341</v>
      </c>
      <c r="P17" s="10"/>
      <c r="Q17" s="23">
        <f t="shared" si="1"/>
        <v>957688825</v>
      </c>
      <c r="R17"/>
      <c r="S17" s="23"/>
      <c r="T17" s="23"/>
      <c r="U17" s="23"/>
      <c r="V17" s="21"/>
      <c r="W17" s="20"/>
      <c r="X17" s="20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 ht="24.75" customHeight="1">
      <c r="A18" s="13" t="s">
        <v>92</v>
      </c>
      <c r="B18" s="10"/>
      <c r="C18" s="14">
        <v>178382765</v>
      </c>
      <c r="D18" s="10"/>
      <c r="E18" s="14">
        <v>196963149479</v>
      </c>
      <c r="F18" s="10"/>
      <c r="G18" s="14">
        <v>158430562658</v>
      </c>
      <c r="H18" s="10"/>
      <c r="I18" s="23">
        <f t="shared" si="0"/>
        <v>38532586821</v>
      </c>
      <c r="J18" s="10"/>
      <c r="K18" s="14">
        <v>178382765</v>
      </c>
      <c r="L18" s="10"/>
      <c r="M18" s="14">
        <v>196963149479</v>
      </c>
      <c r="N18" s="10"/>
      <c r="O18" s="14">
        <v>208621442359</v>
      </c>
      <c r="P18" s="10"/>
      <c r="Q18" s="23">
        <f t="shared" si="1"/>
        <v>-11658292880</v>
      </c>
      <c r="S18" s="23"/>
      <c r="T18" s="23"/>
      <c r="U18" s="23"/>
      <c r="V18" s="21"/>
      <c r="W18" s="20"/>
      <c r="X18" s="20"/>
    </row>
    <row r="19" spans="1:61" ht="24.75" customHeight="1">
      <c r="A19" s="13" t="s">
        <v>93</v>
      </c>
      <c r="B19" s="10"/>
      <c r="C19" s="14">
        <v>12853289</v>
      </c>
      <c r="D19" s="10"/>
      <c r="E19" s="14">
        <v>148168793025</v>
      </c>
      <c r="F19" s="10"/>
      <c r="G19" s="14">
        <v>138090444574</v>
      </c>
      <c r="H19" s="10"/>
      <c r="I19" s="23">
        <f t="shared" si="0"/>
        <v>10078348451</v>
      </c>
      <c r="J19" s="10"/>
      <c r="K19" s="14">
        <v>12853289</v>
      </c>
      <c r="L19" s="10"/>
      <c r="M19" s="14">
        <v>148168793025</v>
      </c>
      <c r="N19" s="10"/>
      <c r="O19" s="14">
        <v>148983327237</v>
      </c>
      <c r="P19" s="10"/>
      <c r="Q19" s="23">
        <f t="shared" si="1"/>
        <v>-814534212</v>
      </c>
      <c r="S19" s="23"/>
      <c r="T19" s="23"/>
      <c r="U19" s="23"/>
      <c r="V19" s="21"/>
      <c r="W19" s="20"/>
      <c r="X19" s="20"/>
    </row>
    <row r="20" spans="1:61" s="28" customFormat="1" ht="24.75" customHeight="1">
      <c r="A20" s="13" t="s">
        <v>87</v>
      </c>
      <c r="B20" s="10"/>
      <c r="C20" s="15">
        <v>362184292</v>
      </c>
      <c r="D20" s="10"/>
      <c r="E20" s="15">
        <v>470481741520</v>
      </c>
      <c r="F20" s="10"/>
      <c r="G20" s="15">
        <v>513910825352</v>
      </c>
      <c r="H20" s="10"/>
      <c r="I20" s="23">
        <f t="shared" si="0"/>
        <v>-43429083832</v>
      </c>
      <c r="J20" s="10"/>
      <c r="K20" s="15">
        <v>362184292</v>
      </c>
      <c r="L20" s="10"/>
      <c r="M20" s="15">
        <v>470481741520</v>
      </c>
      <c r="N20" s="10"/>
      <c r="O20" s="15">
        <v>637806522372</v>
      </c>
      <c r="P20" s="10"/>
      <c r="Q20" s="72">
        <f t="shared" si="1"/>
        <v>-167324780852</v>
      </c>
      <c r="R20"/>
      <c r="S20" s="23"/>
      <c r="T20" s="23"/>
      <c r="U20" s="23"/>
      <c r="V20" s="21"/>
      <c r="W20" s="20"/>
      <c r="X20" s="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 ht="24.75" customHeight="1" thickBot="1">
      <c r="A21" s="8" t="s">
        <v>14</v>
      </c>
      <c r="B21" s="10"/>
      <c r="C21" s="16">
        <f>SUM(C8:C20)</f>
        <v>999448682</v>
      </c>
      <c r="D21" s="10"/>
      <c r="E21" s="16">
        <f>SUM(E8:E20)</f>
        <v>3595503645885</v>
      </c>
      <c r="F21" s="10"/>
      <c r="G21" s="16">
        <f>SUM(G8:G20)</f>
        <v>3219524245224</v>
      </c>
      <c r="H21" s="10"/>
      <c r="I21" s="24">
        <f>SUM(I8:I20)</f>
        <v>375979400661</v>
      </c>
      <c r="J21" s="10"/>
      <c r="K21" s="16">
        <f>SUM(K8:K20)</f>
        <v>999448682</v>
      </c>
      <c r="L21" s="10"/>
      <c r="M21" s="16">
        <f>SUM(M8:M20)</f>
        <v>3595503645885</v>
      </c>
      <c r="N21" s="10"/>
      <c r="O21" s="16">
        <f>SUM(O8:O20)</f>
        <v>3454059591990</v>
      </c>
      <c r="P21" s="10"/>
      <c r="Q21" s="24">
        <f>SUM(Q8:Q20)</f>
        <v>141444053895</v>
      </c>
      <c r="S21" s="23"/>
      <c r="T21" s="20"/>
      <c r="U21" s="23"/>
      <c r="V21" s="21"/>
      <c r="W21" s="20"/>
      <c r="X21" s="20"/>
    </row>
    <row r="22" spans="1:61" ht="13.5" thickTop="1">
      <c r="S22" s="20"/>
    </row>
    <row r="23" spans="1:61">
      <c r="G23" s="20"/>
      <c r="I23" s="20"/>
      <c r="Q23" s="20"/>
      <c r="S23" s="20"/>
    </row>
    <row r="24" spans="1:61">
      <c r="G24" s="20"/>
      <c r="I24" s="21"/>
      <c r="M24" s="20"/>
      <c r="Q24" s="20"/>
    </row>
    <row r="25" spans="1:61">
      <c r="G25" s="20"/>
      <c r="I25" s="21"/>
      <c r="M25" s="20"/>
      <c r="Q25" s="21"/>
    </row>
    <row r="26" spans="1:61">
      <c r="G26" s="20"/>
      <c r="I26" s="21"/>
      <c r="M26" s="20"/>
      <c r="Q26" s="21"/>
    </row>
    <row r="27" spans="1:61">
      <c r="E27" s="20"/>
      <c r="I27" s="21"/>
      <c r="M27" s="20"/>
    </row>
    <row r="28" spans="1:61">
      <c r="G28" s="20"/>
      <c r="I28" s="21"/>
    </row>
    <row r="29" spans="1:61">
      <c r="G29" s="2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2C489-FC9C-4AC5-BBBF-B3B7EB600655}">
  <sheetPr>
    <tabColor theme="6" tint="0.79998168889431442"/>
  </sheetPr>
  <dimension ref="A1:S19"/>
  <sheetViews>
    <sheetView rightToLeft="1" view="pageBreakPreview" zoomScaleNormal="100" zoomScaleSheetLayoutView="100" workbookViewId="0">
      <selection activeCell="Q25" sqref="Q25"/>
    </sheetView>
  </sheetViews>
  <sheetFormatPr defaultRowHeight="12.75"/>
  <cols>
    <col min="1" max="1" width="24.28515625" bestFit="1" customWidth="1"/>
    <col min="2" max="2" width="1" customWidth="1"/>
    <col min="3" max="3" width="11" bestFit="1" customWidth="1"/>
    <col min="4" max="4" width="1.140625" customWidth="1"/>
    <col min="5" max="5" width="13.5703125" bestFit="1" customWidth="1"/>
    <col min="6" max="6" width="1" customWidth="1"/>
    <col min="8" max="8" width="1.28515625" customWidth="1"/>
    <col min="9" max="9" width="14.85546875" bestFit="1" customWidth="1"/>
    <col min="10" max="10" width="1.140625" customWidth="1"/>
    <col min="11" max="11" width="15" bestFit="1" customWidth="1"/>
    <col min="12" max="12" width="1.140625" customWidth="1"/>
    <col min="13" max="13" width="14.85546875" bestFit="1" customWidth="1"/>
    <col min="14" max="14" width="1.28515625" customWidth="1"/>
    <col min="15" max="15" width="15" bestFit="1" customWidth="1"/>
    <col min="16" max="16" width="1.28515625" customWidth="1"/>
    <col min="17" max="17" width="15" bestFit="1" customWidth="1"/>
    <col min="18" max="18" width="0.7109375" customWidth="1"/>
    <col min="19" max="19" width="15" bestFit="1" customWidth="1"/>
  </cols>
  <sheetData>
    <row r="1" spans="1:19" ht="25.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19" ht="25.5">
      <c r="A2" s="113" t="s">
        <v>25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19" ht="25.5">
      <c r="A3" s="113" t="s">
        <v>108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</row>
    <row r="4" spans="1:19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1:19" ht="24">
      <c r="A5" s="114" t="s">
        <v>97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</row>
    <row r="6" spans="1:19" ht="24" customHeight="1">
      <c r="A6" s="115" t="s">
        <v>98</v>
      </c>
      <c r="B6" s="55"/>
      <c r="C6" s="115" t="s">
        <v>99</v>
      </c>
      <c r="D6" s="115"/>
      <c r="E6" s="115"/>
      <c r="F6" s="115"/>
      <c r="G6" s="115"/>
      <c r="H6" s="55"/>
      <c r="I6" s="115" t="s">
        <v>110</v>
      </c>
      <c r="J6" s="115"/>
      <c r="K6" s="115"/>
      <c r="L6" s="115"/>
      <c r="M6" s="115"/>
      <c r="N6" s="55"/>
      <c r="O6" s="115" t="s">
        <v>111</v>
      </c>
      <c r="P6" s="115"/>
      <c r="Q6" s="115"/>
      <c r="R6" s="115"/>
      <c r="S6" s="115"/>
    </row>
    <row r="7" spans="1:19" ht="63">
      <c r="A7" s="115"/>
      <c r="B7" s="55"/>
      <c r="C7" s="53" t="s">
        <v>100</v>
      </c>
      <c r="D7" s="56"/>
      <c r="E7" s="53" t="s">
        <v>101</v>
      </c>
      <c r="F7" s="56"/>
      <c r="G7" s="53" t="s">
        <v>102</v>
      </c>
      <c r="H7" s="55"/>
      <c r="I7" s="53" t="s">
        <v>103</v>
      </c>
      <c r="J7" s="56"/>
      <c r="K7" s="53" t="s">
        <v>44</v>
      </c>
      <c r="L7" s="56"/>
      <c r="M7" s="53" t="s">
        <v>104</v>
      </c>
      <c r="N7" s="55"/>
      <c r="O7" s="53" t="s">
        <v>103</v>
      </c>
      <c r="P7" s="56"/>
      <c r="Q7" s="53" t="s">
        <v>44</v>
      </c>
      <c r="R7" s="56"/>
      <c r="S7" s="53" t="s">
        <v>104</v>
      </c>
    </row>
    <row r="8" spans="1:19" ht="27" customHeight="1">
      <c r="A8" s="57" t="s">
        <v>92</v>
      </c>
      <c r="B8" s="55"/>
      <c r="C8" s="57" t="s">
        <v>105</v>
      </c>
      <c r="D8" s="55"/>
      <c r="E8" s="58">
        <v>164715462</v>
      </c>
      <c r="F8" s="55"/>
      <c r="G8" s="58">
        <v>4</v>
      </c>
      <c r="H8" s="55"/>
      <c r="I8" s="58">
        <v>0</v>
      </c>
      <c r="J8" s="55"/>
      <c r="K8" s="62">
        <v>0</v>
      </c>
      <c r="L8" s="55"/>
      <c r="M8" s="58">
        <f>I8+K8</f>
        <v>0</v>
      </c>
      <c r="N8" s="55"/>
      <c r="O8" s="58">
        <v>658861848</v>
      </c>
      <c r="P8" s="55"/>
      <c r="Q8" s="62">
        <v>0</v>
      </c>
      <c r="R8" s="55"/>
      <c r="S8" s="58">
        <f>O8+Q8</f>
        <v>658861848</v>
      </c>
    </row>
    <row r="9" spans="1:19" ht="22.5" customHeight="1" thickBot="1">
      <c r="A9" s="54" t="s">
        <v>14</v>
      </c>
      <c r="B9" s="55"/>
      <c r="C9" s="59"/>
      <c r="D9" s="55"/>
      <c r="E9" s="59"/>
      <c r="F9" s="55"/>
      <c r="G9" s="59"/>
      <c r="H9" s="55"/>
      <c r="I9" s="60">
        <f>SUM(I8)</f>
        <v>0</v>
      </c>
      <c r="J9" s="55"/>
      <c r="K9" s="63">
        <f>SUM(K8)</f>
        <v>0</v>
      </c>
      <c r="L9" s="55"/>
      <c r="M9" s="60">
        <f>SUM(M8)</f>
        <v>0</v>
      </c>
      <c r="N9" s="55"/>
      <c r="O9" s="60">
        <f>SUM(O8)</f>
        <v>658861848</v>
      </c>
      <c r="P9" s="55"/>
      <c r="Q9" s="63">
        <f>SUM(Q8)</f>
        <v>0</v>
      </c>
      <c r="R9" s="55"/>
      <c r="S9" s="60">
        <f>SUM(S8)</f>
        <v>658861848</v>
      </c>
    </row>
    <row r="10" spans="1:19" ht="13.5" thickTop="1"/>
    <row r="11" spans="1:19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61"/>
    </row>
    <row r="12" spans="1:19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61"/>
      <c r="L12" s="52"/>
      <c r="M12" s="61"/>
      <c r="N12" s="52"/>
      <c r="O12" s="52"/>
      <c r="P12" s="52"/>
      <c r="Q12" s="52"/>
      <c r="R12" s="52"/>
      <c r="S12" s="52"/>
    </row>
    <row r="13" spans="1:19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61"/>
      <c r="N13" s="52"/>
      <c r="O13" s="52"/>
      <c r="P13" s="52"/>
      <c r="Q13" s="52"/>
      <c r="R13" s="52"/>
      <c r="S13" s="52"/>
    </row>
    <row r="14" spans="1:19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61"/>
      <c r="L14" s="52"/>
      <c r="M14" s="52"/>
      <c r="N14" s="52"/>
      <c r="O14" s="52"/>
      <c r="P14" s="52"/>
      <c r="Q14" s="52"/>
      <c r="R14" s="52"/>
      <c r="S14" s="52"/>
    </row>
    <row r="15" spans="1:19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61"/>
      <c r="L15" s="52"/>
      <c r="M15" s="52"/>
      <c r="N15" s="52"/>
      <c r="O15" s="52"/>
      <c r="P15" s="52"/>
      <c r="Q15" s="52"/>
      <c r="R15" s="52"/>
      <c r="S15" s="52"/>
    </row>
    <row r="16" spans="1:19">
      <c r="K16" s="20"/>
    </row>
    <row r="17" spans="11:15">
      <c r="K17" s="20"/>
      <c r="O17" s="20"/>
    </row>
    <row r="19" spans="11:15">
      <c r="O19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7" right="0.7" top="0.75" bottom="0.75" header="0.3" footer="0.3"/>
  <pageSetup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E27"/>
  <sheetViews>
    <sheetView rightToLeft="1" view="pageBreakPreview" zoomScaleNormal="100" zoomScaleSheetLayoutView="100" workbookViewId="0">
      <selection activeCell="S20" sqref="S20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2.140625" bestFit="1" customWidth="1"/>
    <col min="6" max="6" width="1.28515625" customWidth="1"/>
    <col min="7" max="7" width="18" bestFit="1" customWidth="1"/>
    <col min="8" max="8" width="1.28515625" customWidth="1"/>
    <col min="9" max="9" width="17.85546875" bestFit="1" customWidth="1"/>
    <col min="10" max="10" width="1.28515625" customWidth="1"/>
    <col min="11" max="11" width="12.28515625" bestFit="1" customWidth="1"/>
    <col min="12" max="12" width="1.28515625" customWidth="1"/>
    <col min="13" max="13" width="16.5703125" bestFit="1" customWidth="1"/>
    <col min="14" max="14" width="1.28515625" customWidth="1"/>
    <col min="15" max="15" width="14.28515625" customWidth="1"/>
    <col min="16" max="16" width="1.28515625" customWidth="1"/>
    <col min="17" max="17" width="16.85546875" bestFit="1" customWidth="1"/>
    <col min="18" max="18" width="1.28515625" customWidth="1"/>
    <col min="19" max="19" width="15.5703125" customWidth="1"/>
    <col min="20" max="20" width="1.28515625" customWidth="1"/>
    <col min="21" max="21" width="11.28515625" customWidth="1"/>
    <col min="22" max="22" width="1.28515625" customWidth="1"/>
    <col min="23" max="23" width="17.85546875" bestFit="1" customWidth="1"/>
    <col min="24" max="24" width="1.28515625" customWidth="1"/>
    <col min="25" max="25" width="22.42578125" bestFit="1" customWidth="1"/>
    <col min="26" max="26" width="1.28515625" customWidth="1"/>
    <col min="27" max="27" width="18.5703125" bestFit="1" customWidth="1"/>
    <col min="28" max="28" width="0.28515625" customWidth="1"/>
    <col min="29" max="29" width="11.5703125" bestFit="1" customWidth="1"/>
    <col min="31" max="31" width="12.7109375" bestFit="1" customWidth="1"/>
  </cols>
  <sheetData>
    <row r="1" spans="1:31" ht="29.1" customHeight="1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</row>
    <row r="2" spans="1:31" ht="21.75" customHeight="1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</row>
    <row r="3" spans="1:31" ht="21.75" customHeight="1">
      <c r="A3" s="98" t="s">
        <v>108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</row>
    <row r="4" spans="1:31" ht="28.5" customHeight="1">
      <c r="A4" s="99" t="s">
        <v>51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</row>
    <row r="5" spans="1:31" ht="27" customHeight="1">
      <c r="A5" s="99" t="s">
        <v>73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</row>
    <row r="6" spans="1:31" ht="24.6" customHeight="1">
      <c r="A6" s="6"/>
      <c r="B6" s="6"/>
      <c r="C6" s="6"/>
      <c r="D6" s="6"/>
      <c r="E6" s="101" t="s">
        <v>107</v>
      </c>
      <c r="F6" s="101"/>
      <c r="G6" s="101"/>
      <c r="H6" s="101"/>
      <c r="I6" s="101"/>
      <c r="J6" s="6"/>
      <c r="K6" s="101" t="s">
        <v>2</v>
      </c>
      <c r="L6" s="101"/>
      <c r="M6" s="101"/>
      <c r="N6" s="101"/>
      <c r="O6" s="101"/>
      <c r="P6" s="101"/>
      <c r="Q6" s="101"/>
      <c r="R6" s="6"/>
      <c r="S6" s="101" t="s">
        <v>109</v>
      </c>
      <c r="T6" s="101"/>
      <c r="U6" s="101"/>
      <c r="V6" s="101"/>
      <c r="W6" s="101"/>
      <c r="X6" s="101"/>
      <c r="Y6" s="101"/>
      <c r="Z6" s="101"/>
      <c r="AA6" s="101"/>
    </row>
    <row r="7" spans="1:31" ht="24.75" customHeight="1">
      <c r="A7" s="6"/>
      <c r="B7" s="6"/>
      <c r="C7" s="6"/>
      <c r="D7" s="6"/>
      <c r="E7" s="104" t="s">
        <v>6</v>
      </c>
      <c r="F7" s="7"/>
      <c r="G7" s="104" t="s">
        <v>7</v>
      </c>
      <c r="H7" s="7"/>
      <c r="I7" s="104" t="s">
        <v>8</v>
      </c>
      <c r="J7" s="6"/>
      <c r="K7" s="109" t="s">
        <v>3</v>
      </c>
      <c r="L7" s="109"/>
      <c r="M7" s="109"/>
      <c r="N7" s="7"/>
      <c r="O7" s="109" t="s">
        <v>4</v>
      </c>
      <c r="P7" s="109"/>
      <c r="Q7" s="109"/>
      <c r="R7" s="6"/>
      <c r="S7" s="104" t="s">
        <v>6</v>
      </c>
      <c r="T7" s="7"/>
      <c r="U7" s="107" t="s">
        <v>10</v>
      </c>
      <c r="V7" s="7"/>
      <c r="W7" s="104" t="s">
        <v>7</v>
      </c>
      <c r="X7" s="7"/>
      <c r="Y7" s="104" t="s">
        <v>8</v>
      </c>
      <c r="Z7" s="7"/>
      <c r="AA7" s="107" t="s">
        <v>11</v>
      </c>
    </row>
    <row r="8" spans="1:31" ht="24.75" customHeight="1">
      <c r="A8" s="101" t="s">
        <v>5</v>
      </c>
      <c r="B8" s="101"/>
      <c r="C8" s="101"/>
      <c r="D8" s="6"/>
      <c r="E8" s="105"/>
      <c r="F8" s="6"/>
      <c r="G8" s="105"/>
      <c r="H8" s="6"/>
      <c r="I8" s="105"/>
      <c r="J8" s="6"/>
      <c r="K8" s="3" t="s">
        <v>6</v>
      </c>
      <c r="L8" s="7"/>
      <c r="M8" s="3" t="s">
        <v>7</v>
      </c>
      <c r="N8" s="6"/>
      <c r="O8" s="73" t="s">
        <v>6</v>
      </c>
      <c r="P8" s="7"/>
      <c r="Q8" s="3" t="s">
        <v>9</v>
      </c>
      <c r="R8" s="6"/>
      <c r="S8" s="105"/>
      <c r="T8" s="6"/>
      <c r="U8" s="108"/>
      <c r="V8" s="6"/>
      <c r="W8" s="105"/>
      <c r="X8" s="6"/>
      <c r="Y8" s="105"/>
      <c r="Z8" s="6"/>
      <c r="AA8" s="108"/>
    </row>
    <row r="9" spans="1:31" ht="24.75" customHeight="1">
      <c r="A9" s="102" t="s">
        <v>12</v>
      </c>
      <c r="B9" s="102"/>
      <c r="C9" s="102"/>
      <c r="D9" s="6"/>
      <c r="E9" s="47">
        <v>139286421</v>
      </c>
      <c r="F9" s="10"/>
      <c r="G9" s="47">
        <v>458317244630</v>
      </c>
      <c r="H9" s="10"/>
      <c r="I9" s="47">
        <v>500214944572.224</v>
      </c>
      <c r="J9" s="10"/>
      <c r="K9" s="47">
        <v>1376763</v>
      </c>
      <c r="L9" s="10"/>
      <c r="M9" s="47">
        <v>7175285650</v>
      </c>
      <c r="N9" s="10"/>
      <c r="O9" s="23">
        <v>-7605000</v>
      </c>
      <c r="P9" s="10"/>
      <c r="Q9" s="47">
        <v>36818746648</v>
      </c>
      <c r="R9" s="10"/>
      <c r="S9" s="47">
        <v>133058184</v>
      </c>
      <c r="T9" s="10"/>
      <c r="U9" s="47">
        <v>5410</v>
      </c>
      <c r="V9" s="10"/>
      <c r="W9" s="47">
        <v>440456536857</v>
      </c>
      <c r="X9" s="10"/>
      <c r="Y9" s="47">
        <v>719297693410.66602</v>
      </c>
      <c r="Z9" s="10"/>
      <c r="AA9" s="48">
        <v>18.71605736399939</v>
      </c>
      <c r="AC9" s="19"/>
      <c r="AD9" s="9"/>
      <c r="AE9" s="20"/>
    </row>
    <row r="10" spans="1:31" ht="24.75" customHeight="1">
      <c r="A10" s="103" t="s">
        <v>13</v>
      </c>
      <c r="B10" s="103"/>
      <c r="C10" s="103"/>
      <c r="D10" s="6"/>
      <c r="E10" s="14">
        <v>242327628</v>
      </c>
      <c r="F10" s="10"/>
      <c r="G10" s="14">
        <v>663489291142</v>
      </c>
      <c r="H10" s="10"/>
      <c r="I10" s="14">
        <v>585987170786.58203</v>
      </c>
      <c r="J10" s="10"/>
      <c r="K10" s="14">
        <v>0</v>
      </c>
      <c r="L10" s="10"/>
      <c r="M10" s="14">
        <v>0</v>
      </c>
      <c r="N10" s="10"/>
      <c r="O10" s="23">
        <v>-5265000</v>
      </c>
      <c r="P10" s="10"/>
      <c r="Q10" s="14">
        <v>13494461484</v>
      </c>
      <c r="R10" s="10"/>
      <c r="S10" s="14">
        <v>237062628</v>
      </c>
      <c r="T10" s="10"/>
      <c r="U10" s="14">
        <v>2903</v>
      </c>
      <c r="V10" s="10"/>
      <c r="W10" s="14">
        <v>649073802714</v>
      </c>
      <c r="X10" s="10"/>
      <c r="Y10" s="14">
        <v>687669782549.09595</v>
      </c>
      <c r="Z10" s="10"/>
      <c r="AA10" s="49">
        <v>17.89310214057614</v>
      </c>
      <c r="AC10" s="19"/>
      <c r="AD10" s="9"/>
      <c r="AE10" s="20"/>
    </row>
    <row r="11" spans="1:31" ht="24.75" customHeight="1">
      <c r="A11" s="106" t="s">
        <v>87</v>
      </c>
      <c r="B11" s="106"/>
      <c r="C11" s="106"/>
      <c r="D11" s="6"/>
      <c r="E11" s="14">
        <v>362184292</v>
      </c>
      <c r="F11" s="10"/>
      <c r="G11" s="14">
        <v>637806522372</v>
      </c>
      <c r="H11" s="10"/>
      <c r="I11" s="14">
        <v>513910825352.07397</v>
      </c>
      <c r="J11" s="10"/>
      <c r="K11" s="14">
        <v>0</v>
      </c>
      <c r="L11" s="10"/>
      <c r="M11" s="14">
        <v>0</v>
      </c>
      <c r="N11" s="10"/>
      <c r="O11" s="23">
        <v>0</v>
      </c>
      <c r="P11" s="10"/>
      <c r="Q11" s="14">
        <v>0</v>
      </c>
      <c r="R11" s="10"/>
      <c r="S11" s="14">
        <v>362184292</v>
      </c>
      <c r="T11" s="10"/>
      <c r="U11" s="14">
        <v>1300</v>
      </c>
      <c r="V11" s="10"/>
      <c r="W11" s="14">
        <v>637806522372</v>
      </c>
      <c r="X11" s="10"/>
      <c r="Y11" s="14">
        <v>470481741519.50403</v>
      </c>
      <c r="Z11" s="10"/>
      <c r="AA11" s="49">
        <v>12.241890031984356</v>
      </c>
      <c r="AC11" s="19"/>
      <c r="AD11" s="9"/>
      <c r="AE11" s="20"/>
    </row>
    <row r="12" spans="1:31" ht="24.75" customHeight="1">
      <c r="A12" s="106" t="s">
        <v>92</v>
      </c>
      <c r="B12" s="106"/>
      <c r="C12" s="106"/>
      <c r="D12" s="6"/>
      <c r="E12" s="14">
        <v>227915462</v>
      </c>
      <c r="F12" s="10"/>
      <c r="G12" s="14">
        <v>277477641457</v>
      </c>
      <c r="H12" s="10"/>
      <c r="I12" s="14">
        <v>227286761756.38199</v>
      </c>
      <c r="J12" s="10"/>
      <c r="K12" s="14">
        <v>111967303</v>
      </c>
      <c r="L12" s="10"/>
      <c r="M12" s="14">
        <v>125631049783</v>
      </c>
      <c r="N12" s="10"/>
      <c r="O12" s="23">
        <v>-161500000</v>
      </c>
      <c r="P12" s="10"/>
      <c r="Q12" s="14">
        <v>183035688417</v>
      </c>
      <c r="R12" s="10"/>
      <c r="S12" s="14">
        <v>178382765</v>
      </c>
      <c r="T12" s="10"/>
      <c r="U12" s="14">
        <v>1105</v>
      </c>
      <c r="V12" s="10"/>
      <c r="W12" s="14">
        <v>208621442359</v>
      </c>
      <c r="X12" s="10"/>
      <c r="Y12" s="14">
        <v>196963149478.953</v>
      </c>
      <c r="Z12" s="10"/>
      <c r="AA12" s="49">
        <v>5.1249623598298175</v>
      </c>
      <c r="AC12" s="19"/>
      <c r="AD12" s="9"/>
      <c r="AE12" s="20"/>
    </row>
    <row r="13" spans="1:31" ht="24.75" customHeight="1">
      <c r="A13" s="106" t="s">
        <v>113</v>
      </c>
      <c r="B13" s="106"/>
      <c r="C13" s="106"/>
      <c r="D13" s="6"/>
      <c r="E13" s="14">
        <v>0</v>
      </c>
      <c r="F13" s="10"/>
      <c r="G13" s="14">
        <v>0</v>
      </c>
      <c r="H13" s="10"/>
      <c r="I13" s="15">
        <v>0</v>
      </c>
      <c r="J13" s="10"/>
      <c r="K13" s="15">
        <v>5881408</v>
      </c>
      <c r="L13" s="10"/>
      <c r="M13" s="15">
        <v>17384937910</v>
      </c>
      <c r="N13" s="10"/>
      <c r="O13" s="23">
        <v>-697075</v>
      </c>
      <c r="P13" s="10"/>
      <c r="Q13" s="15">
        <v>1929392833</v>
      </c>
      <c r="R13" s="10"/>
      <c r="S13" s="15">
        <v>5184333</v>
      </c>
      <c r="T13" s="10"/>
      <c r="U13" s="14">
        <v>2995</v>
      </c>
      <c r="V13" s="10"/>
      <c r="W13" s="14">
        <v>15555581496</v>
      </c>
      <c r="X13" s="10"/>
      <c r="Y13" s="14">
        <v>15515276756.225401</v>
      </c>
      <c r="Z13" s="10"/>
      <c r="AA13" s="97">
        <v>0.4037060210925113</v>
      </c>
      <c r="AC13" s="19"/>
      <c r="AD13" s="9"/>
      <c r="AE13" s="20"/>
    </row>
    <row r="14" spans="1:31" ht="24.75" customHeight="1" thickBot="1">
      <c r="A14" s="100" t="s">
        <v>14</v>
      </c>
      <c r="B14" s="100"/>
      <c r="C14" s="100"/>
      <c r="D14" s="8"/>
      <c r="E14" s="16">
        <f>SUM(E9:E13)</f>
        <v>971713803</v>
      </c>
      <c r="F14" s="10"/>
      <c r="G14" s="16">
        <f>SUM(G9:G13)</f>
        <v>2037090699601</v>
      </c>
      <c r="H14" s="10"/>
      <c r="I14" s="16">
        <f>SUM(I9:I13)</f>
        <v>1827399702467.262</v>
      </c>
      <c r="J14" s="10"/>
      <c r="K14" s="16">
        <f>SUM(K9:K13)</f>
        <v>119225474</v>
      </c>
      <c r="L14" s="10"/>
      <c r="M14" s="16">
        <f>SUM(M9:M13)</f>
        <v>150191273343</v>
      </c>
      <c r="N14" s="10"/>
      <c r="O14" s="24">
        <f>SUM(O9:O13)</f>
        <v>-175067075</v>
      </c>
      <c r="P14" s="10"/>
      <c r="Q14" s="24">
        <f>SUM(Q9:Q13)</f>
        <v>235278289382</v>
      </c>
      <c r="R14" s="10"/>
      <c r="S14" s="16">
        <f>SUM(S9:S13)</f>
        <v>915872202</v>
      </c>
      <c r="T14" s="10"/>
      <c r="U14" s="14"/>
      <c r="V14" s="10"/>
      <c r="W14" s="16">
        <f>SUM(W9:W13)</f>
        <v>1951513885798</v>
      </c>
      <c r="X14" s="10"/>
      <c r="Y14" s="16">
        <f>SUM(Y9:Y13)</f>
        <v>2089927643714.4446</v>
      </c>
      <c r="Z14" s="10"/>
      <c r="AA14" s="88">
        <f>SUM(AA9:AA13)</f>
        <v>54.379717917482211</v>
      </c>
      <c r="AC14" s="19"/>
      <c r="AD14" s="9"/>
      <c r="AE14" s="20"/>
    </row>
    <row r="15" spans="1:31" ht="13.5" thickTop="1">
      <c r="AE15" s="20"/>
    </row>
    <row r="16" spans="1:31">
      <c r="AA16" s="9"/>
    </row>
    <row r="17" spans="9:27">
      <c r="M17" s="20"/>
      <c r="Y17" s="20"/>
      <c r="AA17" s="9"/>
    </row>
    <row r="18" spans="9:27">
      <c r="K18" s="20"/>
      <c r="M18" s="20"/>
      <c r="Y18" s="20"/>
      <c r="AA18" s="20"/>
    </row>
    <row r="19" spans="9:27">
      <c r="K19" s="20"/>
      <c r="M19" s="20"/>
      <c r="O19" s="21"/>
      <c r="W19" s="20"/>
      <c r="Y19" s="20"/>
    </row>
    <row r="20" spans="9:27">
      <c r="I20" s="20"/>
      <c r="K20" s="20"/>
      <c r="M20" s="20"/>
      <c r="O20" s="21"/>
      <c r="Y20" s="20"/>
    </row>
    <row r="21" spans="9:27" ht="14.25">
      <c r="I21" s="20"/>
      <c r="M21" s="20"/>
      <c r="Y21" s="32"/>
      <c r="AA21" s="46"/>
    </row>
    <row r="22" spans="9:27">
      <c r="K22" s="20"/>
      <c r="S22" s="20"/>
      <c r="Y22" s="43"/>
    </row>
    <row r="23" spans="9:27">
      <c r="K23" s="20"/>
      <c r="M23" s="41"/>
      <c r="O23" s="41"/>
      <c r="S23" s="20"/>
      <c r="W23" s="20"/>
    </row>
    <row r="24" spans="9:27">
      <c r="M24" s="41"/>
      <c r="O24" s="20"/>
      <c r="S24" s="20"/>
      <c r="W24" s="20"/>
      <c r="Y24" s="80"/>
    </row>
    <row r="25" spans="9:27">
      <c r="M25" s="20"/>
      <c r="O25" s="20"/>
      <c r="S25" s="20"/>
    </row>
    <row r="26" spans="9:27">
      <c r="M26" s="41"/>
      <c r="W26" s="20"/>
    </row>
    <row r="27" spans="9:27">
      <c r="M27" s="20"/>
      <c r="W27" s="9"/>
    </row>
  </sheetData>
  <mergeCells count="25">
    <mergeCell ref="AA7:AA8"/>
    <mergeCell ref="K6:Q6"/>
    <mergeCell ref="S6:AA6"/>
    <mergeCell ref="K7:M7"/>
    <mergeCell ref="O7:Q7"/>
    <mergeCell ref="S7:S8"/>
    <mergeCell ref="U7:U8"/>
    <mergeCell ref="W7:W8"/>
    <mergeCell ref="Y7:Y8"/>
    <mergeCell ref="A14:C14"/>
    <mergeCell ref="A8:C8"/>
    <mergeCell ref="A9:C9"/>
    <mergeCell ref="A10:C10"/>
    <mergeCell ref="E6:I6"/>
    <mergeCell ref="E7:E8"/>
    <mergeCell ref="G7:G8"/>
    <mergeCell ref="I7:I8"/>
    <mergeCell ref="A11:C11"/>
    <mergeCell ref="A12:C12"/>
    <mergeCell ref="A13:C13"/>
    <mergeCell ref="A1:AA1"/>
    <mergeCell ref="A2:AA2"/>
    <mergeCell ref="A3:AA3"/>
    <mergeCell ref="A4:AA4"/>
    <mergeCell ref="A5:AA5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79998168889431442"/>
    <pageSetUpPr fitToPage="1"/>
  </sheetPr>
  <dimension ref="A1:AD41"/>
  <sheetViews>
    <sheetView rightToLeft="1" view="pageBreakPreview" zoomScaleNormal="100" zoomScaleSheetLayoutView="100" workbookViewId="0">
      <selection activeCell="T24" sqref="T24"/>
    </sheetView>
  </sheetViews>
  <sheetFormatPr defaultRowHeight="12.75"/>
  <cols>
    <col min="1" max="1" width="14.85546875" customWidth="1"/>
    <col min="2" max="2" width="15.28515625" customWidth="1"/>
    <col min="3" max="3" width="1.28515625" customWidth="1"/>
    <col min="4" max="4" width="1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3.7109375" bestFit="1" customWidth="1"/>
    <col min="11" max="11" width="1.28515625" customWidth="1"/>
    <col min="12" max="12" width="19" bestFit="1" customWidth="1"/>
    <col min="13" max="13" width="1.28515625" customWidth="1"/>
    <col min="14" max="14" width="15.28515625" bestFit="1" customWidth="1"/>
    <col min="15" max="15" width="1.28515625" customWidth="1"/>
    <col min="16" max="16" width="18.85546875" bestFit="1" customWidth="1"/>
    <col min="17" max="17" width="0.85546875" customWidth="1"/>
    <col min="18" max="18" width="11" bestFit="1" customWidth="1"/>
    <col min="19" max="19" width="1.28515625" customWidth="1"/>
    <col min="20" max="20" width="22.28515625" bestFit="1" customWidth="1"/>
    <col min="21" max="21" width="1.28515625" customWidth="1"/>
    <col min="22" max="22" width="22.42578125" bestFit="1" customWidth="1"/>
    <col min="23" max="23" width="1.28515625" customWidth="1"/>
    <col min="24" max="24" width="17.7109375" bestFit="1" customWidth="1"/>
    <col min="25" max="25" width="1.28515625" customWidth="1"/>
    <col min="26" max="26" width="18.28515625" bestFit="1" customWidth="1"/>
    <col min="27" max="27" width="20.140625" bestFit="1" customWidth="1"/>
    <col min="28" max="28" width="21.28515625" customWidth="1"/>
    <col min="29" max="29" width="18.5703125" bestFit="1" customWidth="1"/>
  </cols>
  <sheetData>
    <row r="1" spans="1:30" ht="29.1" customHeight="1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</row>
    <row r="2" spans="1:30" ht="21.75" customHeight="1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</row>
    <row r="3" spans="1:30" ht="21.75" customHeight="1">
      <c r="A3" s="98" t="s">
        <v>108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1:30" ht="14.45" customHeight="1"/>
    <row r="5" spans="1:30" ht="24">
      <c r="A5" s="99" t="s">
        <v>52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30" ht="24.75" customHeight="1">
      <c r="A6" s="10"/>
      <c r="B6" s="10"/>
      <c r="C6" s="10"/>
      <c r="D6" s="101" t="s">
        <v>107</v>
      </c>
      <c r="E6" s="101"/>
      <c r="F6" s="101"/>
      <c r="G6" s="101"/>
      <c r="H6" s="101"/>
      <c r="I6" s="10"/>
      <c r="J6" s="101" t="s">
        <v>2</v>
      </c>
      <c r="K6" s="101"/>
      <c r="L6" s="101"/>
      <c r="M6" s="101"/>
      <c r="N6" s="101"/>
      <c r="O6" s="101"/>
      <c r="P6" s="101"/>
      <c r="Q6" s="10"/>
      <c r="R6" s="101" t="s">
        <v>109</v>
      </c>
      <c r="S6" s="101"/>
      <c r="T6" s="101"/>
      <c r="U6" s="101"/>
      <c r="V6" s="101"/>
      <c r="W6" s="101"/>
      <c r="X6" s="101"/>
      <c r="Y6" s="101"/>
      <c r="Z6" s="101"/>
    </row>
    <row r="7" spans="1:30" ht="24.75" customHeight="1">
      <c r="A7" s="10"/>
      <c r="B7" s="10"/>
      <c r="C7" s="10"/>
      <c r="D7" s="104" t="s">
        <v>18</v>
      </c>
      <c r="E7" s="11"/>
      <c r="F7" s="104" t="s">
        <v>7</v>
      </c>
      <c r="G7" s="11"/>
      <c r="H7" s="104" t="s">
        <v>8</v>
      </c>
      <c r="I7" s="10"/>
      <c r="J7" s="109" t="s">
        <v>15</v>
      </c>
      <c r="K7" s="109"/>
      <c r="L7" s="109"/>
      <c r="M7" s="11"/>
      <c r="N7" s="109" t="s">
        <v>16</v>
      </c>
      <c r="O7" s="109"/>
      <c r="P7" s="109"/>
      <c r="Q7" s="10"/>
      <c r="R7" s="104" t="s">
        <v>6</v>
      </c>
      <c r="S7" s="11"/>
      <c r="T7" s="107" t="s">
        <v>19</v>
      </c>
      <c r="U7" s="11"/>
      <c r="V7" s="104" t="s">
        <v>7</v>
      </c>
      <c r="W7" s="11"/>
      <c r="X7" s="104" t="s">
        <v>8</v>
      </c>
      <c r="Y7" s="11"/>
      <c r="Z7" s="107" t="s">
        <v>11</v>
      </c>
    </row>
    <row r="8" spans="1:30" ht="24.75" customHeight="1">
      <c r="A8" s="101" t="s">
        <v>17</v>
      </c>
      <c r="B8" s="101"/>
      <c r="C8" s="10"/>
      <c r="D8" s="105"/>
      <c r="E8" s="2"/>
      <c r="F8" s="105"/>
      <c r="G8" s="10"/>
      <c r="H8" s="105"/>
      <c r="I8" s="10"/>
      <c r="J8" s="3" t="s">
        <v>6</v>
      </c>
      <c r="K8" s="11"/>
      <c r="L8" s="3" t="s">
        <v>7</v>
      </c>
      <c r="M8" s="10"/>
      <c r="N8" s="3" t="s">
        <v>6</v>
      </c>
      <c r="O8" s="11"/>
      <c r="P8" s="3" t="s">
        <v>9</v>
      </c>
      <c r="Q8" s="10"/>
      <c r="R8" s="105"/>
      <c r="S8" s="10"/>
      <c r="T8" s="108"/>
      <c r="U8" s="10"/>
      <c r="V8" s="105"/>
      <c r="W8" s="10"/>
      <c r="X8" s="105"/>
      <c r="Y8" s="10"/>
      <c r="Z8" s="108"/>
      <c r="AA8" s="20"/>
    </row>
    <row r="9" spans="1:30" ht="24.75" customHeight="1">
      <c r="A9" s="110" t="s">
        <v>74</v>
      </c>
      <c r="B9" s="110"/>
      <c r="C9" s="10"/>
      <c r="D9" s="47">
        <v>16642724</v>
      </c>
      <c r="E9" s="10"/>
      <c r="F9" s="47">
        <v>322493057893</v>
      </c>
      <c r="G9" s="10"/>
      <c r="H9" s="47">
        <v>322961524498.83099</v>
      </c>
      <c r="I9" s="10"/>
      <c r="J9" s="47">
        <v>1180915775</v>
      </c>
      <c r="K9" s="10"/>
      <c r="L9" s="47">
        <v>23243440272369</v>
      </c>
      <c r="M9" s="47"/>
      <c r="N9" s="23">
        <v>-1166140010</v>
      </c>
      <c r="O9" s="47"/>
      <c r="P9" s="47">
        <v>22949778983454</v>
      </c>
      <c r="Q9" s="10"/>
      <c r="R9" s="47">
        <v>31418489</v>
      </c>
      <c r="S9" s="10"/>
      <c r="T9" s="47">
        <v>19956</v>
      </c>
      <c r="U9" s="10"/>
      <c r="V9" s="47">
        <v>625983437341</v>
      </c>
      <c r="W9" s="10"/>
      <c r="X9" s="47">
        <v>626941126165.72205</v>
      </c>
      <c r="Y9" s="10"/>
      <c r="Z9" s="48">
        <v>16.3129482947874</v>
      </c>
      <c r="AA9" s="42"/>
      <c r="AB9" s="42"/>
      <c r="AC9" s="20"/>
      <c r="AD9" s="20"/>
    </row>
    <row r="10" spans="1:30" ht="24.75" customHeight="1">
      <c r="A10" s="106" t="s">
        <v>81</v>
      </c>
      <c r="B10" s="106"/>
      <c r="C10" s="10"/>
      <c r="D10" s="14">
        <v>10614822</v>
      </c>
      <c r="E10" s="10"/>
      <c r="F10" s="14">
        <v>172480574469</v>
      </c>
      <c r="G10" s="10"/>
      <c r="H10" s="14">
        <v>163966000116.77399</v>
      </c>
      <c r="I10" s="10"/>
      <c r="J10" s="14">
        <v>53614752</v>
      </c>
      <c r="K10" s="10"/>
      <c r="L10" s="14">
        <v>979426990486</v>
      </c>
      <c r="M10" s="10"/>
      <c r="N10" s="23">
        <v>-51135866</v>
      </c>
      <c r="O10" s="10"/>
      <c r="P10" s="14">
        <v>942065937974</v>
      </c>
      <c r="Q10" s="10"/>
      <c r="R10" s="14">
        <v>13093708</v>
      </c>
      <c r="S10" s="10"/>
      <c r="T10" s="14">
        <v>19736</v>
      </c>
      <c r="U10" s="10"/>
      <c r="V10" s="14">
        <v>252254236190</v>
      </c>
      <c r="W10" s="10"/>
      <c r="X10" s="14">
        <v>258298549074.29999</v>
      </c>
      <c r="Y10" s="10"/>
      <c r="Z10" s="49">
        <v>6.7209036061128646</v>
      </c>
      <c r="AA10" s="42"/>
      <c r="AB10" s="42"/>
      <c r="AC10" s="65"/>
      <c r="AD10" s="20"/>
    </row>
    <row r="11" spans="1:30" ht="24.75" customHeight="1">
      <c r="A11" s="106" t="s">
        <v>76</v>
      </c>
      <c r="B11" s="106"/>
      <c r="C11" s="10"/>
      <c r="D11" s="14">
        <v>1749322</v>
      </c>
      <c r="E11" s="10"/>
      <c r="F11" s="14">
        <v>44925188135</v>
      </c>
      <c r="G11" s="10"/>
      <c r="H11" s="14">
        <v>38838066531.4786</v>
      </c>
      <c r="I11" s="10"/>
      <c r="J11" s="14">
        <v>14020304</v>
      </c>
      <c r="K11" s="10"/>
      <c r="L11" s="14">
        <v>379988727384</v>
      </c>
      <c r="M11" s="10"/>
      <c r="N11" s="23">
        <v>-13583421</v>
      </c>
      <c r="O11" s="10"/>
      <c r="P11" s="14">
        <v>366473519777</v>
      </c>
      <c r="Q11" s="10"/>
      <c r="R11" s="14">
        <v>2186205</v>
      </c>
      <c r="S11" s="10"/>
      <c r="T11" s="14">
        <v>30066</v>
      </c>
      <c r="U11" s="10"/>
      <c r="V11" s="14">
        <v>64067474085</v>
      </c>
      <c r="W11" s="10"/>
      <c r="X11" s="14">
        <v>65700203527.8162</v>
      </c>
      <c r="Y11" s="10"/>
      <c r="Z11" s="49">
        <v>1.7095130282184907</v>
      </c>
      <c r="AA11" s="42"/>
      <c r="AB11" s="42"/>
      <c r="AC11" s="65"/>
    </row>
    <row r="12" spans="1:30" ht="24.75" customHeight="1">
      <c r="A12" s="106" t="s">
        <v>96</v>
      </c>
      <c r="B12" s="106"/>
      <c r="C12" s="10"/>
      <c r="D12" s="14">
        <v>91920</v>
      </c>
      <c r="E12" s="10"/>
      <c r="F12" s="14">
        <v>1388779683</v>
      </c>
      <c r="G12" s="10"/>
      <c r="H12" s="14">
        <v>1506748341.5910001</v>
      </c>
      <c r="I12" s="10"/>
      <c r="J12" s="14">
        <v>0</v>
      </c>
      <c r="K12" s="10"/>
      <c r="L12" s="14">
        <v>0</v>
      </c>
      <c r="M12" s="10"/>
      <c r="N12" s="23">
        <v>-91920</v>
      </c>
      <c r="O12" s="10"/>
      <c r="P12" s="14">
        <v>1525138200</v>
      </c>
      <c r="Q12" s="10"/>
      <c r="R12" s="14">
        <v>0</v>
      </c>
      <c r="S12" s="10"/>
      <c r="T12" s="14">
        <v>0</v>
      </c>
      <c r="U12" s="10"/>
      <c r="V12" s="14">
        <v>0</v>
      </c>
      <c r="W12" s="10"/>
      <c r="X12" s="14">
        <v>0</v>
      </c>
      <c r="Y12" s="10"/>
      <c r="Z12" s="49">
        <v>0</v>
      </c>
      <c r="AA12" s="42"/>
      <c r="AB12" s="42"/>
      <c r="AC12" s="20"/>
    </row>
    <row r="13" spans="1:30" ht="24.75" customHeight="1">
      <c r="A13" s="106" t="s">
        <v>95</v>
      </c>
      <c r="B13" s="106"/>
      <c r="C13" s="10"/>
      <c r="D13" s="14">
        <v>1574566</v>
      </c>
      <c r="E13" s="10"/>
      <c r="F13" s="14">
        <v>23948069353</v>
      </c>
      <c r="G13" s="10"/>
      <c r="H13" s="14">
        <v>25969184764.615002</v>
      </c>
      <c r="I13" s="10"/>
      <c r="J13" s="14">
        <v>48418</v>
      </c>
      <c r="K13" s="10"/>
      <c r="L13" s="14">
        <v>809992786</v>
      </c>
      <c r="M13" s="10"/>
      <c r="N13" s="23">
        <v>0</v>
      </c>
      <c r="O13" s="10"/>
      <c r="P13" s="14">
        <v>0</v>
      </c>
      <c r="Q13" s="10"/>
      <c r="R13" s="14">
        <v>1622984</v>
      </c>
      <c r="S13" s="10"/>
      <c r="T13" s="14">
        <v>16954</v>
      </c>
      <c r="U13" s="10"/>
      <c r="V13" s="14">
        <v>24758062139</v>
      </c>
      <c r="W13" s="10"/>
      <c r="X13" s="14">
        <v>27505924184.9161</v>
      </c>
      <c r="Y13" s="10"/>
      <c r="Z13" s="49">
        <v>0.71570152332018344</v>
      </c>
      <c r="AA13" s="42"/>
      <c r="AB13" s="42"/>
      <c r="AC13" s="20"/>
    </row>
    <row r="14" spans="1:30" ht="24.75" customHeight="1">
      <c r="A14" s="106" t="s">
        <v>77</v>
      </c>
      <c r="B14" s="106"/>
      <c r="C14" s="10"/>
      <c r="D14" s="14">
        <v>5735302</v>
      </c>
      <c r="E14" s="10"/>
      <c r="F14" s="14">
        <v>87855363991</v>
      </c>
      <c r="G14" s="10"/>
      <c r="H14" s="14">
        <v>88024658100.658096</v>
      </c>
      <c r="I14" s="10"/>
      <c r="J14" s="14">
        <v>117508560</v>
      </c>
      <c r="K14" s="10"/>
      <c r="L14" s="14">
        <v>1811785238062</v>
      </c>
      <c r="M14" s="10"/>
      <c r="N14" s="23">
        <v>-123243862</v>
      </c>
      <c r="O14" s="10"/>
      <c r="P14" s="14">
        <v>1900495369677</v>
      </c>
      <c r="Q14" s="10"/>
      <c r="R14" s="14">
        <v>0</v>
      </c>
      <c r="S14" s="10"/>
      <c r="T14" s="14">
        <v>0</v>
      </c>
      <c r="U14" s="10"/>
      <c r="V14" s="14">
        <v>0</v>
      </c>
      <c r="W14" s="10"/>
      <c r="X14" s="14">
        <v>0</v>
      </c>
      <c r="Y14" s="10"/>
      <c r="Z14" s="49">
        <v>0</v>
      </c>
      <c r="AA14" s="42"/>
      <c r="AB14" s="42"/>
      <c r="AC14" s="20"/>
      <c r="AD14" s="20"/>
    </row>
    <row r="15" spans="1:30" ht="24.75" customHeight="1">
      <c r="A15" s="106" t="s">
        <v>83</v>
      </c>
      <c r="B15" s="106"/>
      <c r="D15" s="14">
        <v>199823</v>
      </c>
      <c r="E15" s="10"/>
      <c r="F15" s="14">
        <v>6599988836</v>
      </c>
      <c r="G15" s="10"/>
      <c r="H15" s="14">
        <v>6713973984.81322</v>
      </c>
      <c r="I15" s="10"/>
      <c r="J15" s="14">
        <v>0</v>
      </c>
      <c r="K15" s="10"/>
      <c r="L15" s="14">
        <v>0</v>
      </c>
      <c r="M15" s="10"/>
      <c r="N15" s="23">
        <v>-199823</v>
      </c>
      <c r="O15" s="10"/>
      <c r="P15" s="14">
        <v>6753124856</v>
      </c>
      <c r="Q15" s="10"/>
      <c r="R15" s="14">
        <v>0</v>
      </c>
      <c r="S15" s="10"/>
      <c r="T15" s="14">
        <v>0</v>
      </c>
      <c r="U15" s="10"/>
      <c r="V15" s="14">
        <v>0</v>
      </c>
      <c r="W15" s="10"/>
      <c r="X15" s="14">
        <v>0</v>
      </c>
      <c r="Y15" s="10"/>
      <c r="Z15" s="49">
        <v>0</v>
      </c>
      <c r="AA15" s="42"/>
      <c r="AB15" s="42"/>
      <c r="AC15" s="20"/>
      <c r="AD15" s="20"/>
    </row>
    <row r="16" spans="1:30" ht="24.75" customHeight="1">
      <c r="A16" s="106" t="s">
        <v>80</v>
      </c>
      <c r="B16" s="106"/>
      <c r="C16" s="10"/>
      <c r="D16" s="14">
        <v>7068654</v>
      </c>
      <c r="E16" s="10"/>
      <c r="F16" s="14">
        <v>102983434457</v>
      </c>
      <c r="G16" s="10"/>
      <c r="H16" s="14">
        <v>105309823057.58</v>
      </c>
      <c r="I16" s="10"/>
      <c r="J16" s="14">
        <v>171523347</v>
      </c>
      <c r="K16" s="10"/>
      <c r="L16" s="14">
        <v>3532148929152</v>
      </c>
      <c r="M16" s="10"/>
      <c r="N16" s="23">
        <v>-167987167</v>
      </c>
      <c r="O16" s="10"/>
      <c r="P16" s="14">
        <v>3508405561697</v>
      </c>
      <c r="Q16" s="10"/>
      <c r="R16" s="14">
        <v>10604834</v>
      </c>
      <c r="S16" s="10"/>
      <c r="T16" s="14">
        <v>22771</v>
      </c>
      <c r="U16" s="10"/>
      <c r="V16" s="14">
        <v>244805439711</v>
      </c>
      <c r="W16" s="10"/>
      <c r="X16" s="14">
        <v>241371592983.49399</v>
      </c>
      <c r="Y16" s="10"/>
      <c r="Z16" s="49">
        <v>6.2804658234039596</v>
      </c>
      <c r="AA16" s="42"/>
      <c r="AB16" s="42"/>
      <c r="AC16" s="65"/>
      <c r="AD16" s="20"/>
    </row>
    <row r="17" spans="1:30" ht="24.75" customHeight="1">
      <c r="A17" s="106" t="s">
        <v>93</v>
      </c>
      <c r="B17" s="106"/>
      <c r="C17" s="10"/>
      <c r="D17" s="14">
        <v>8775874</v>
      </c>
      <c r="E17" s="10"/>
      <c r="F17" s="14">
        <v>86388358082</v>
      </c>
      <c r="G17" s="10"/>
      <c r="H17" s="14">
        <v>75499201902.141693</v>
      </c>
      <c r="I17" s="10"/>
      <c r="J17" s="14">
        <v>32483763</v>
      </c>
      <c r="K17" s="10"/>
      <c r="L17" s="14">
        <v>357564984928</v>
      </c>
      <c r="M17" s="10"/>
      <c r="N17" s="23">
        <v>-28406348</v>
      </c>
      <c r="O17" s="10"/>
      <c r="P17" s="14">
        <v>316821148584</v>
      </c>
      <c r="Q17" s="10"/>
      <c r="R17" s="14">
        <v>12853289</v>
      </c>
      <c r="S17" s="10"/>
      <c r="T17" s="14">
        <v>11533</v>
      </c>
      <c r="U17" s="10"/>
      <c r="V17" s="14">
        <v>148983060454</v>
      </c>
      <c r="W17" s="10"/>
      <c r="X17" s="14">
        <v>148168793025.263</v>
      </c>
      <c r="Y17" s="10"/>
      <c r="Z17" s="49">
        <v>3.8553378597199517</v>
      </c>
      <c r="AA17" s="42"/>
      <c r="AB17" s="42"/>
      <c r="AC17" s="20"/>
      <c r="AD17" s="20"/>
    </row>
    <row r="18" spans="1:30" ht="24.75" customHeight="1">
      <c r="A18" s="106" t="s">
        <v>106</v>
      </c>
      <c r="B18" s="106"/>
      <c r="D18" s="14">
        <v>525103</v>
      </c>
      <c r="E18" s="10"/>
      <c r="F18" s="14">
        <v>20499984900</v>
      </c>
      <c r="G18" s="10"/>
      <c r="H18" s="14">
        <v>22046193467.287498</v>
      </c>
      <c r="I18" s="10"/>
      <c r="J18" s="14">
        <v>0</v>
      </c>
      <c r="K18" s="10"/>
      <c r="L18" s="14">
        <v>0</v>
      </c>
      <c r="M18" s="10"/>
      <c r="N18" s="23">
        <v>-525103</v>
      </c>
      <c r="O18" s="10"/>
      <c r="P18" s="14">
        <v>22272954317</v>
      </c>
      <c r="Q18" s="10"/>
      <c r="R18" s="14">
        <v>0</v>
      </c>
      <c r="S18" s="10"/>
      <c r="T18" s="14">
        <v>0</v>
      </c>
      <c r="U18" s="10"/>
      <c r="V18" s="14">
        <v>0</v>
      </c>
      <c r="W18" s="10"/>
      <c r="X18" s="14">
        <v>0</v>
      </c>
      <c r="Y18" s="10"/>
      <c r="Z18" s="49">
        <v>0</v>
      </c>
      <c r="AA18" s="42"/>
      <c r="AB18" s="42"/>
      <c r="AC18" s="20"/>
      <c r="AD18" s="20"/>
    </row>
    <row r="19" spans="1:30" ht="24.75" customHeight="1">
      <c r="A19" s="106" t="s">
        <v>114</v>
      </c>
      <c r="B19" s="106"/>
      <c r="D19" s="14">
        <v>0</v>
      </c>
      <c r="E19" s="10"/>
      <c r="F19" s="14">
        <v>0</v>
      </c>
      <c r="G19" s="10"/>
      <c r="H19" s="14">
        <v>0</v>
      </c>
      <c r="I19" s="10"/>
      <c r="J19" s="14">
        <v>68716194</v>
      </c>
      <c r="K19" s="10"/>
      <c r="L19" s="14">
        <v>766010148840</v>
      </c>
      <c r="M19" s="10"/>
      <c r="N19" s="23">
        <v>-57000443</v>
      </c>
      <c r="O19" s="10"/>
      <c r="P19" s="14">
        <v>645184552616</v>
      </c>
      <c r="Q19" s="10"/>
      <c r="R19" s="14">
        <v>11715751</v>
      </c>
      <c r="S19" s="10"/>
      <c r="T19" s="14">
        <v>11513</v>
      </c>
      <c r="U19" s="10"/>
      <c r="V19" s="14">
        <v>136538693145</v>
      </c>
      <c r="W19" s="10"/>
      <c r="X19" s="14">
        <v>134821394880.019</v>
      </c>
      <c r="Y19" s="10"/>
      <c r="Z19" s="49">
        <v>3.5080398332769525</v>
      </c>
      <c r="AA19" s="42"/>
      <c r="AB19" s="42"/>
      <c r="AC19" s="20"/>
      <c r="AD19" s="20"/>
    </row>
    <row r="20" spans="1:30" ht="24.75" customHeight="1">
      <c r="A20" s="106" t="s">
        <v>94</v>
      </c>
      <c r="B20" s="106"/>
      <c r="D20" s="14">
        <v>0</v>
      </c>
      <c r="E20" s="10"/>
      <c r="F20" s="14">
        <v>0</v>
      </c>
      <c r="G20" s="10"/>
      <c r="H20" s="14">
        <v>0</v>
      </c>
      <c r="I20" s="10"/>
      <c r="J20" s="15">
        <v>1936320</v>
      </c>
      <c r="K20" s="10"/>
      <c r="L20" s="15">
        <v>65799108540</v>
      </c>
      <c r="M20" s="10"/>
      <c r="N20" s="23">
        <v>-1855100</v>
      </c>
      <c r="O20" s="10"/>
      <c r="P20" s="14">
        <v>63226026261</v>
      </c>
      <c r="Q20" s="10"/>
      <c r="R20" s="15">
        <v>81220</v>
      </c>
      <c r="S20" s="10"/>
      <c r="T20" s="14">
        <v>34098</v>
      </c>
      <c r="U20" s="10"/>
      <c r="V20" s="15">
        <v>2759979545</v>
      </c>
      <c r="W20" s="10"/>
      <c r="X20" s="15">
        <v>2768418329.16225</v>
      </c>
      <c r="Y20" s="10"/>
      <c r="Z20" s="89">
        <v>7.2033980827137328E-2</v>
      </c>
      <c r="AA20" s="42"/>
      <c r="AB20" s="42"/>
      <c r="AC20" s="20"/>
      <c r="AD20" s="20"/>
    </row>
    <row r="21" spans="1:30" ht="24.75" customHeight="1" thickBot="1">
      <c r="A21" s="100" t="s">
        <v>14</v>
      </c>
      <c r="B21" s="100"/>
      <c r="C21" s="10"/>
      <c r="D21" s="16">
        <f>SUM(D9:D20)</f>
        <v>52978110</v>
      </c>
      <c r="E21" s="10"/>
      <c r="F21" s="16">
        <f>SUM(F9:F20)</f>
        <v>869562799799</v>
      </c>
      <c r="G21" s="10"/>
      <c r="H21" s="16">
        <f>SUM(H9:H20)</f>
        <v>850835374765.77002</v>
      </c>
      <c r="I21" s="10"/>
      <c r="J21" s="16">
        <f>SUM(J9:J20)</f>
        <v>1640767433</v>
      </c>
      <c r="K21" s="10"/>
      <c r="L21" s="16">
        <f>SUM(L9:L20)</f>
        <v>31136974392547</v>
      </c>
      <c r="M21" s="10"/>
      <c r="N21" s="24">
        <f>SUM(N9:N20)</f>
        <v>-1610169063</v>
      </c>
      <c r="O21" s="10"/>
      <c r="P21" s="16">
        <f>SUM(P9:P20)</f>
        <v>30723002317413</v>
      </c>
      <c r="Q21" s="10"/>
      <c r="R21" s="16">
        <f>SUM(R9:R20)</f>
        <v>83576480</v>
      </c>
      <c r="S21" s="10"/>
      <c r="T21" s="14"/>
      <c r="U21" s="10"/>
      <c r="V21" s="16">
        <f>SUM(V9:V20)</f>
        <v>1500150382610</v>
      </c>
      <c r="W21" s="10"/>
      <c r="X21" s="16">
        <f>SUM(X9:X20)</f>
        <v>1505576002170.6926</v>
      </c>
      <c r="Y21" s="10"/>
      <c r="Z21" s="90">
        <f>SUM(Z9:Z20)</f>
        <v>39.174943949666947</v>
      </c>
      <c r="AA21" s="42"/>
      <c r="AB21" s="42"/>
      <c r="AC21" s="20"/>
    </row>
    <row r="22" spans="1:30" ht="13.5" thickTop="1"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64"/>
      <c r="AB22" s="36"/>
      <c r="AC22" s="20"/>
    </row>
    <row r="23" spans="1:30">
      <c r="F23" s="20"/>
      <c r="H23" s="20"/>
      <c r="R23" s="20"/>
      <c r="V23" s="20"/>
      <c r="X23" s="20"/>
      <c r="Z23" s="20"/>
      <c r="AB23" s="36"/>
    </row>
    <row r="24" spans="1:30">
      <c r="D24" s="20"/>
      <c r="F24" s="20"/>
      <c r="H24" s="20"/>
      <c r="J24" s="20"/>
      <c r="L24" s="20"/>
      <c r="N24" s="21"/>
      <c r="P24" s="21"/>
      <c r="R24" s="20"/>
      <c r="V24" s="20"/>
      <c r="X24" s="20"/>
      <c r="AB24" s="36"/>
    </row>
    <row r="25" spans="1:30">
      <c r="H25" s="20"/>
      <c r="J25" s="20"/>
      <c r="L25" s="20"/>
      <c r="N25" s="20"/>
      <c r="P25" s="20"/>
      <c r="R25" s="20"/>
      <c r="T25" s="20"/>
      <c r="V25" s="35"/>
      <c r="X25" s="20"/>
      <c r="Z25" s="20"/>
      <c r="AB25" s="36"/>
    </row>
    <row r="26" spans="1:30">
      <c r="H26" s="20"/>
      <c r="J26" s="20"/>
      <c r="L26" s="20"/>
      <c r="N26" s="20"/>
      <c r="P26" s="20"/>
      <c r="R26" s="20"/>
      <c r="T26" s="20"/>
      <c r="V26" s="20"/>
      <c r="X26" s="20"/>
      <c r="AB26" s="36"/>
    </row>
    <row r="27" spans="1:30">
      <c r="H27" s="20"/>
      <c r="J27" s="20"/>
      <c r="L27" s="20"/>
      <c r="N27" s="20"/>
      <c r="P27" s="20"/>
      <c r="T27" s="20"/>
      <c r="V27" s="20"/>
      <c r="Z27" s="9"/>
      <c r="AB27" s="36"/>
    </row>
    <row r="28" spans="1:30">
      <c r="H28" s="20"/>
      <c r="J28" s="20"/>
      <c r="L28" s="21"/>
      <c r="N28" s="20"/>
      <c r="P28" s="20"/>
      <c r="AB28" s="36"/>
    </row>
    <row r="29" spans="1:30">
      <c r="H29" s="20"/>
      <c r="J29" s="20"/>
      <c r="L29" s="20"/>
      <c r="N29" s="20"/>
      <c r="P29" s="20"/>
      <c r="AB29" s="36"/>
    </row>
    <row r="30" spans="1:30">
      <c r="H30" s="20"/>
      <c r="N30" s="21"/>
      <c r="P30" s="20"/>
      <c r="V30" s="20"/>
      <c r="AB30" s="36"/>
    </row>
    <row r="31" spans="1:30">
      <c r="H31" s="20"/>
      <c r="J31" s="20"/>
      <c r="L31" s="20"/>
      <c r="V31" s="20"/>
    </row>
    <row r="32" spans="1:30">
      <c r="H32" s="20"/>
    </row>
    <row r="33" spans="8:8">
      <c r="H33" s="20"/>
    </row>
    <row r="34" spans="8:8">
      <c r="H34" s="20"/>
    </row>
    <row r="35" spans="8:8">
      <c r="H35" s="20"/>
    </row>
    <row r="36" spans="8:8">
      <c r="H36" s="20"/>
    </row>
    <row r="37" spans="8:8">
      <c r="H37" s="20"/>
    </row>
    <row r="38" spans="8:8">
      <c r="H38" s="20"/>
    </row>
    <row r="39" spans="8:8">
      <c r="H39" s="20"/>
    </row>
    <row r="40" spans="8:8">
      <c r="H40" s="20"/>
    </row>
    <row r="41" spans="8:8">
      <c r="H41" s="20"/>
    </row>
  </sheetData>
  <mergeCells count="31">
    <mergeCell ref="A19:B19"/>
    <mergeCell ref="A20:B20"/>
    <mergeCell ref="A15:B15"/>
    <mergeCell ref="A21:B21"/>
    <mergeCell ref="A5:Z5"/>
    <mergeCell ref="A14:B14"/>
    <mergeCell ref="A10:B10"/>
    <mergeCell ref="A11:B11"/>
    <mergeCell ref="J7:L7"/>
    <mergeCell ref="N7:P7"/>
    <mergeCell ref="A8:B8"/>
    <mergeCell ref="A9:B9"/>
    <mergeCell ref="D7:D8"/>
    <mergeCell ref="F7:F8"/>
    <mergeCell ref="H7:H8"/>
    <mergeCell ref="X7:X8"/>
    <mergeCell ref="Z7:Z8"/>
    <mergeCell ref="R7:R8"/>
    <mergeCell ref="V7:V8"/>
    <mergeCell ref="A1:Z1"/>
    <mergeCell ref="A2:Z2"/>
    <mergeCell ref="A3:Z3"/>
    <mergeCell ref="D6:H6"/>
    <mergeCell ref="J6:P6"/>
    <mergeCell ref="R6:Z6"/>
    <mergeCell ref="A18:B18"/>
    <mergeCell ref="A16:B16"/>
    <mergeCell ref="T7:T8"/>
    <mergeCell ref="A12:B12"/>
    <mergeCell ref="A13:B13"/>
    <mergeCell ref="A17:B17"/>
  </mergeCells>
  <pageMargins left="0.39" right="0.39" top="0.39" bottom="0.39" header="0" footer="0"/>
  <pageSetup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P29"/>
  <sheetViews>
    <sheetView rightToLeft="1" view="pageBreakPreview" zoomScaleNormal="100" zoomScaleSheetLayoutView="100" workbookViewId="0">
      <selection activeCell="M15" sqref="M15"/>
    </sheetView>
  </sheetViews>
  <sheetFormatPr defaultRowHeight="12.75"/>
  <cols>
    <col min="1" max="1" width="34.28515625" customWidth="1"/>
    <col min="2" max="2" width="1.28515625" customWidth="1"/>
    <col min="3" max="3" width="15" bestFit="1" customWidth="1"/>
    <col min="4" max="4" width="1.28515625" customWidth="1"/>
    <col min="5" max="5" width="21.42578125" customWidth="1"/>
    <col min="6" max="6" width="1.28515625" customWidth="1"/>
    <col min="7" max="7" width="19" customWidth="1"/>
    <col min="8" max="8" width="1.28515625" customWidth="1"/>
    <col min="9" max="9" width="17.5703125" bestFit="1" customWidth="1"/>
    <col min="10" max="10" width="1.28515625" customWidth="1"/>
    <col min="11" max="11" width="18.28515625" bestFit="1" customWidth="1"/>
    <col min="12" max="12" width="6.140625" customWidth="1"/>
    <col min="13" max="13" width="18.140625" bestFit="1" customWidth="1"/>
    <col min="14" max="14" width="16.42578125" bestFit="1" customWidth="1"/>
  </cols>
  <sheetData>
    <row r="1" spans="1:16" ht="29.1" customHeight="1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6" ht="21.75" customHeight="1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6" ht="21.75" customHeight="1">
      <c r="A3" s="98" t="s">
        <v>108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6" ht="10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6" ht="24">
      <c r="A5" s="99" t="s">
        <v>53</v>
      </c>
      <c r="B5" s="99"/>
      <c r="C5" s="99"/>
      <c r="D5" s="99"/>
      <c r="E5" s="99"/>
      <c r="F5" s="99"/>
      <c r="G5" s="99"/>
      <c r="H5" s="99"/>
      <c r="I5" s="99"/>
      <c r="J5" s="99"/>
      <c r="K5" s="99"/>
    </row>
    <row r="6" spans="1:16" ht="24.75" customHeight="1">
      <c r="A6" s="40" t="s">
        <v>57</v>
      </c>
      <c r="C6" s="2" t="s">
        <v>107</v>
      </c>
      <c r="E6" s="101" t="s">
        <v>2</v>
      </c>
      <c r="F6" s="101"/>
      <c r="G6" s="101"/>
      <c r="I6" s="111" t="s">
        <v>109</v>
      </c>
      <c r="J6" s="111"/>
      <c r="K6" s="111"/>
    </row>
    <row r="7" spans="1:16" ht="39" customHeight="1">
      <c r="A7" s="2" t="s">
        <v>20</v>
      </c>
      <c r="C7" s="2" t="s">
        <v>21</v>
      </c>
      <c r="E7" s="2" t="s">
        <v>22</v>
      </c>
      <c r="G7" s="2" t="s">
        <v>23</v>
      </c>
      <c r="I7" s="2" t="s">
        <v>21</v>
      </c>
      <c r="K7" s="29" t="s">
        <v>11</v>
      </c>
    </row>
    <row r="8" spans="1:16" ht="24.75" customHeight="1">
      <c r="A8" s="12" t="s">
        <v>54</v>
      </c>
      <c r="C8" s="14">
        <v>15766382</v>
      </c>
      <c r="D8" s="14"/>
      <c r="E8" s="14">
        <v>63629</v>
      </c>
      <c r="F8" s="14"/>
      <c r="G8" s="14">
        <v>750000</v>
      </c>
      <c r="H8" s="14"/>
      <c r="I8" s="91">
        <v>15080011</v>
      </c>
      <c r="J8" s="10"/>
      <c r="K8" s="92">
        <v>3.9238044763839457E-4</v>
      </c>
      <c r="L8" s="33"/>
      <c r="M8" s="20"/>
      <c r="N8" s="66"/>
      <c r="O8" s="45"/>
      <c r="P8" s="50"/>
    </row>
    <row r="9" spans="1:16" ht="24.75" customHeight="1">
      <c r="A9" s="13" t="s">
        <v>89</v>
      </c>
      <c r="C9" s="14">
        <v>3265451</v>
      </c>
      <c r="D9" s="14"/>
      <c r="E9" s="14">
        <v>1087129137</v>
      </c>
      <c r="F9" s="14"/>
      <c r="G9" s="14">
        <v>1088436830</v>
      </c>
      <c r="H9" s="14"/>
      <c r="I9" s="14">
        <v>1957758</v>
      </c>
      <c r="J9" s="10"/>
      <c r="K9" s="92">
        <v>5.0940676396565504E-5</v>
      </c>
      <c r="L9" s="33"/>
      <c r="M9" s="20"/>
      <c r="N9" s="66"/>
      <c r="O9" s="45"/>
      <c r="P9" s="50"/>
    </row>
    <row r="10" spans="1:16" ht="24.75" customHeight="1">
      <c r="A10" s="13" t="s">
        <v>55</v>
      </c>
      <c r="C10" s="14">
        <v>4670510422</v>
      </c>
      <c r="D10" s="14"/>
      <c r="E10" s="14">
        <v>16862571057585</v>
      </c>
      <c r="F10" s="14"/>
      <c r="G10" s="14">
        <v>16795443005040</v>
      </c>
      <c r="H10" s="14"/>
      <c r="I10" s="14">
        <v>71798562967</v>
      </c>
      <c r="J10" s="10"/>
      <c r="K10" s="92">
        <v>1.8681917590633665</v>
      </c>
      <c r="L10" s="33"/>
      <c r="M10" s="20"/>
      <c r="N10" s="66"/>
      <c r="O10" s="45"/>
      <c r="P10" s="50"/>
    </row>
    <row r="11" spans="1:16" ht="24.75" customHeight="1">
      <c r="A11" s="13" t="s">
        <v>56</v>
      </c>
      <c r="C11" s="14">
        <v>7499681</v>
      </c>
      <c r="D11" s="10"/>
      <c r="E11" s="14">
        <v>31713</v>
      </c>
      <c r="F11" s="14"/>
      <c r="G11" s="14">
        <v>0</v>
      </c>
      <c r="H11" s="14"/>
      <c r="I11" s="14">
        <v>7531394</v>
      </c>
      <c r="J11" s="10"/>
      <c r="K11" s="92">
        <v>1.9596615341070501E-4</v>
      </c>
      <c r="L11" s="33"/>
      <c r="M11" s="20"/>
      <c r="N11" s="66"/>
      <c r="O11" s="45"/>
      <c r="P11" s="50"/>
    </row>
    <row r="12" spans="1:16" ht="24.75" customHeight="1">
      <c r="A12" s="13" t="s">
        <v>89</v>
      </c>
      <c r="C12" s="14">
        <v>40000000000</v>
      </c>
      <c r="D12" s="10"/>
      <c r="E12" s="14">
        <v>0</v>
      </c>
      <c r="F12" s="10"/>
      <c r="G12" s="14">
        <v>0</v>
      </c>
      <c r="H12" s="10"/>
      <c r="I12" s="93">
        <v>40000000000</v>
      </c>
      <c r="J12" s="10"/>
      <c r="K12" s="92">
        <v>1.0407961841364561</v>
      </c>
      <c r="L12" s="33"/>
      <c r="M12" s="20"/>
      <c r="N12" s="66"/>
      <c r="O12" s="45"/>
      <c r="P12" s="50"/>
    </row>
    <row r="13" spans="1:16" ht="24.75" customHeight="1">
      <c r="A13" s="17" t="s">
        <v>24</v>
      </c>
      <c r="C13" s="14">
        <v>7221642</v>
      </c>
      <c r="D13" s="10"/>
      <c r="E13" s="14">
        <v>30667</v>
      </c>
      <c r="F13" s="14"/>
      <c r="G13" s="14">
        <v>0</v>
      </c>
      <c r="H13" s="14"/>
      <c r="I13" s="14">
        <v>7252309</v>
      </c>
      <c r="J13" s="14"/>
      <c r="K13" s="92">
        <v>1.8870438833446196E-4</v>
      </c>
      <c r="L13" s="33"/>
      <c r="M13" s="20"/>
      <c r="N13" s="66"/>
      <c r="O13" s="45"/>
      <c r="P13" s="50"/>
    </row>
    <row r="14" spans="1:16" ht="24.75" customHeight="1" thickBot="1">
      <c r="A14" s="8" t="s">
        <v>14</v>
      </c>
      <c r="C14" s="94">
        <f>SUM(C8:C13)</f>
        <v>44704263578</v>
      </c>
      <c r="D14" s="10"/>
      <c r="E14" s="95">
        <f>SUM(E8:E13)</f>
        <v>16863658312731</v>
      </c>
      <c r="F14" s="10"/>
      <c r="G14" s="95">
        <f>SUM(G8:G13)</f>
        <v>16796532191870</v>
      </c>
      <c r="H14" s="10"/>
      <c r="I14" s="95">
        <f>SUM(I8:I13)</f>
        <v>111830384439</v>
      </c>
      <c r="J14" s="10"/>
      <c r="K14" s="96">
        <f>SUM(K8:K13)</f>
        <v>2.9098159348656027</v>
      </c>
      <c r="L14" s="33"/>
      <c r="M14" s="20"/>
      <c r="N14" s="66"/>
      <c r="O14" s="45"/>
      <c r="P14" s="50"/>
    </row>
    <row r="15" spans="1:16" ht="13.5" thickTop="1">
      <c r="E15" s="25"/>
      <c r="G15" s="25"/>
    </row>
    <row r="16" spans="1:16">
      <c r="C16" s="20"/>
      <c r="E16" s="20"/>
      <c r="G16" s="20"/>
      <c r="I16" s="20"/>
    </row>
    <row r="17" spans="5:11">
      <c r="G17" s="20"/>
      <c r="I17" s="20"/>
    </row>
    <row r="18" spans="5:11">
      <c r="G18" s="20"/>
      <c r="K18" s="20"/>
    </row>
    <row r="19" spans="5:11">
      <c r="E19" s="20"/>
      <c r="I19" s="20"/>
      <c r="K19" s="20"/>
    </row>
    <row r="20" spans="5:11">
      <c r="E20" s="25"/>
      <c r="G20" s="20"/>
      <c r="I20" s="25"/>
    </row>
    <row r="21" spans="5:11">
      <c r="E21" s="51"/>
      <c r="G21" s="20"/>
      <c r="I21" s="25"/>
    </row>
    <row r="22" spans="5:11">
      <c r="E22" s="25"/>
      <c r="G22" s="20"/>
      <c r="I22" s="20"/>
    </row>
    <row r="23" spans="5:11">
      <c r="E23" s="51"/>
      <c r="I23" s="20"/>
    </row>
    <row r="24" spans="5:11">
      <c r="E24" s="20"/>
      <c r="G24" s="20"/>
    </row>
    <row r="25" spans="5:11">
      <c r="G25" s="20"/>
    </row>
    <row r="26" spans="5:11">
      <c r="E26" s="20"/>
    </row>
    <row r="29" spans="5:11">
      <c r="E29" s="20"/>
    </row>
  </sheetData>
  <mergeCells count="6">
    <mergeCell ref="A1:K1"/>
    <mergeCell ref="A2:K2"/>
    <mergeCell ref="A3:K3"/>
    <mergeCell ref="E6:G6"/>
    <mergeCell ref="A5:K5"/>
    <mergeCell ref="I6:K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M17"/>
  <sheetViews>
    <sheetView rightToLeft="1" view="pageBreakPreview" zoomScaleNormal="100" zoomScaleSheetLayoutView="100" workbookViewId="0">
      <selection activeCell="F20" sqref="F20"/>
    </sheetView>
  </sheetViews>
  <sheetFormatPr defaultRowHeight="12.75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3.140625" customWidth="1"/>
    <col min="9" max="9" width="1.28515625" customWidth="1"/>
    <col min="10" max="10" width="18" bestFit="1" customWidth="1"/>
    <col min="11" max="11" width="0.28515625" customWidth="1"/>
    <col min="27" max="27" width="11.5703125" customWidth="1"/>
  </cols>
  <sheetData>
    <row r="1" spans="1:13" ht="29.1" customHeight="1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</row>
    <row r="2" spans="1:13" ht="21.75" customHeight="1">
      <c r="A2" s="98" t="s">
        <v>25</v>
      </c>
      <c r="B2" s="98"/>
      <c r="C2" s="98"/>
      <c r="D2" s="98"/>
      <c r="E2" s="98"/>
      <c r="F2" s="98"/>
      <c r="G2" s="98"/>
      <c r="H2" s="98"/>
      <c r="I2" s="98"/>
      <c r="J2" s="98"/>
    </row>
    <row r="3" spans="1:13" ht="21.75" customHeight="1">
      <c r="A3" s="98" t="s">
        <v>108</v>
      </c>
      <c r="B3" s="98"/>
      <c r="C3" s="98"/>
      <c r="D3" s="98"/>
      <c r="E3" s="98"/>
      <c r="F3" s="98"/>
      <c r="G3" s="98"/>
      <c r="H3" s="98"/>
      <c r="I3" s="98"/>
      <c r="J3" s="98"/>
    </row>
    <row r="4" spans="1:13" ht="14.45" customHeight="1"/>
    <row r="5" spans="1:13" ht="29.1" customHeight="1">
      <c r="A5" s="99" t="s">
        <v>58</v>
      </c>
      <c r="B5" s="99"/>
      <c r="C5" s="99"/>
      <c r="D5" s="99"/>
      <c r="E5" s="99"/>
      <c r="F5" s="99"/>
      <c r="G5" s="99"/>
      <c r="H5" s="99"/>
      <c r="I5" s="99"/>
      <c r="J5" s="99"/>
    </row>
    <row r="6" spans="1:13" ht="36" customHeight="1">
      <c r="A6" s="101" t="s">
        <v>26</v>
      </c>
      <c r="B6" s="101"/>
      <c r="C6" s="10"/>
      <c r="D6" s="2" t="s">
        <v>27</v>
      </c>
      <c r="E6" s="10"/>
      <c r="F6" s="2" t="s">
        <v>21</v>
      </c>
      <c r="G6" s="10"/>
      <c r="H6" s="29" t="s">
        <v>28</v>
      </c>
      <c r="I6" s="30"/>
      <c r="J6" s="29" t="s">
        <v>29</v>
      </c>
    </row>
    <row r="7" spans="1:13" ht="24.75" customHeight="1">
      <c r="A7" s="110" t="s">
        <v>30</v>
      </c>
      <c r="B7" s="110"/>
      <c r="C7" s="10"/>
      <c r="D7" s="27" t="s">
        <v>70</v>
      </c>
      <c r="E7" s="10"/>
      <c r="F7" s="22">
        <f>'درآمد سرمایه گذاری در سهام'!K14</f>
        <v>347614957288</v>
      </c>
      <c r="G7" s="10"/>
      <c r="H7" s="39">
        <f>(F7/F$11)*100</f>
        <v>58.776387273521614</v>
      </c>
      <c r="I7" s="10"/>
      <c r="J7" s="37">
        <v>9.0449080272746301</v>
      </c>
      <c r="L7" s="19"/>
      <c r="M7" s="26"/>
    </row>
    <row r="8" spans="1:13" ht="24.75" customHeight="1">
      <c r="A8" s="106" t="s">
        <v>31</v>
      </c>
      <c r="B8" s="106"/>
      <c r="C8" s="10"/>
      <c r="D8" s="13" t="s">
        <v>32</v>
      </c>
      <c r="E8" s="10"/>
      <c r="F8" s="23">
        <f>'درآمد سرمایه گذاری در صندوق'!H27</f>
        <v>242716008758</v>
      </c>
      <c r="G8" s="10"/>
      <c r="H8" s="37">
        <f>(F8/F$11)*100</f>
        <v>41.039575050345931</v>
      </c>
      <c r="I8" s="10"/>
      <c r="J8" s="37">
        <v>6.3154473935258668</v>
      </c>
      <c r="L8" s="19"/>
      <c r="M8" s="26"/>
    </row>
    <row r="9" spans="1:13" ht="24.75" customHeight="1">
      <c r="A9" s="106" t="s">
        <v>33</v>
      </c>
      <c r="B9" s="106"/>
      <c r="C9" s="10"/>
      <c r="D9" s="13" t="s">
        <v>71</v>
      </c>
      <c r="E9" s="10"/>
      <c r="F9" s="14">
        <f>'درآمد سپرده بانکی'!C15</f>
        <v>1087408172</v>
      </c>
      <c r="G9" s="10"/>
      <c r="H9" s="37">
        <f>(F9/F$11)*100</f>
        <v>0.18386413617096267</v>
      </c>
      <c r="I9" s="10"/>
      <c r="J9" s="37">
        <v>2.8294256900409979E-2</v>
      </c>
      <c r="L9" s="19"/>
      <c r="M9" s="26"/>
    </row>
    <row r="10" spans="1:13" ht="24.75" customHeight="1">
      <c r="A10" s="106" t="s">
        <v>34</v>
      </c>
      <c r="B10" s="106"/>
      <c r="C10" s="10"/>
      <c r="D10" s="13" t="s">
        <v>72</v>
      </c>
      <c r="E10" s="10"/>
      <c r="F10" s="15">
        <f>'سایر درآمدها'!F11</f>
        <v>1026349</v>
      </c>
      <c r="G10" s="10"/>
      <c r="H10" s="79">
        <f>(F10/F$11)*100</f>
        <v>1.7353996149196805E-4</v>
      </c>
      <c r="I10" s="10"/>
      <c r="J10" s="37">
        <v>2.6705503069806687E-5</v>
      </c>
      <c r="L10" s="19"/>
      <c r="M10" s="26"/>
    </row>
    <row r="11" spans="1:13" ht="24.75" customHeight="1" thickBot="1">
      <c r="A11" s="100" t="s">
        <v>14</v>
      </c>
      <c r="B11" s="100"/>
      <c r="C11" s="10"/>
      <c r="D11" s="14"/>
      <c r="E11" s="10"/>
      <c r="F11" s="24">
        <f>SUM(F7:F10)</f>
        <v>591419400567</v>
      </c>
      <c r="G11" s="10"/>
      <c r="H11" s="16">
        <f>SUM(H7:H10)</f>
        <v>100.00000000000001</v>
      </c>
      <c r="I11" s="10"/>
      <c r="J11" s="38">
        <f>SUM(J7:J10)</f>
        <v>15.388676383203975</v>
      </c>
      <c r="L11" s="19"/>
      <c r="M11" s="26"/>
    </row>
    <row r="12" spans="1:13" ht="13.5" thickTop="1"/>
    <row r="14" spans="1:13">
      <c r="J14" s="20"/>
    </row>
    <row r="15" spans="1:13" ht="18.75">
      <c r="F15" s="20"/>
      <c r="H15" s="14"/>
      <c r="J15" s="46"/>
    </row>
    <row r="16" spans="1:13">
      <c r="J16" s="20"/>
    </row>
    <row r="17" spans="6:6">
      <c r="F17" s="20"/>
    </row>
  </sheetData>
  <mergeCells count="10">
    <mergeCell ref="A1:J1"/>
    <mergeCell ref="A2:J2"/>
    <mergeCell ref="A3:J3"/>
    <mergeCell ref="A6:B6"/>
    <mergeCell ref="A11:B11"/>
    <mergeCell ref="A5:J5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AP22"/>
  <sheetViews>
    <sheetView rightToLeft="1" view="pageBreakPreview" zoomScaleNormal="100" zoomScaleSheetLayoutView="100" workbookViewId="0">
      <selection activeCell="I26" sqref="I26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6.85546875" customWidth="1"/>
    <col min="5" max="5" width="1.28515625" customWidth="1"/>
    <col min="6" max="6" width="17.7109375" bestFit="1" customWidth="1"/>
    <col min="7" max="7" width="1" customWidth="1"/>
    <col min="8" max="8" width="8.28515625" hidden="1" customWidth="1"/>
    <col min="9" max="9" width="14.7109375" customWidth="1"/>
    <col min="10" max="10" width="1" customWidth="1"/>
    <col min="11" max="11" width="19.5703125" bestFit="1" customWidth="1"/>
    <col min="12" max="12" width="1.28515625" customWidth="1"/>
    <col min="13" max="13" width="16.85546875" bestFit="1" customWidth="1"/>
    <col min="14" max="14" width="1.28515625" customWidth="1"/>
    <col min="15" max="15" width="17.7109375" customWidth="1"/>
    <col min="16" max="16" width="1.28515625" customWidth="1"/>
    <col min="17" max="17" width="17.5703125" bestFit="1" customWidth="1"/>
    <col min="18" max="18" width="1.28515625" customWidth="1"/>
    <col min="19" max="19" width="4" hidden="1" customWidth="1"/>
    <col min="20" max="20" width="15.7109375" bestFit="1" customWidth="1"/>
    <col min="21" max="21" width="0.7109375" customWidth="1"/>
    <col min="22" max="22" width="17.7109375" bestFit="1" customWidth="1"/>
    <col min="23" max="23" width="1" customWidth="1"/>
    <col min="24" max="24" width="16.85546875" bestFit="1" customWidth="1"/>
    <col min="31" max="31" width="11.5703125" customWidth="1"/>
  </cols>
  <sheetData>
    <row r="1" spans="1:42" ht="29.1" customHeight="1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42" ht="21.75" customHeight="1">
      <c r="A2" s="98" t="s">
        <v>25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</row>
    <row r="3" spans="1:42" ht="21.75" customHeight="1">
      <c r="A3" s="98" t="s">
        <v>108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</row>
    <row r="4" spans="1:42" ht="14.45" customHeight="1"/>
    <row r="5" spans="1:42" ht="33" customHeight="1">
      <c r="A5" s="99" t="s">
        <v>91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</row>
    <row r="6" spans="1:42" ht="33" customHeight="1">
      <c r="A6" s="10" t="s">
        <v>82</v>
      </c>
      <c r="B6" s="10"/>
      <c r="C6" s="10"/>
      <c r="D6" s="111" t="s">
        <v>110</v>
      </c>
      <c r="E6" s="111"/>
      <c r="F6" s="111"/>
      <c r="G6" s="111"/>
      <c r="H6" s="111"/>
      <c r="I6" s="111"/>
      <c r="J6" s="111"/>
      <c r="K6" s="111"/>
      <c r="L6" s="111"/>
      <c r="M6" s="111"/>
      <c r="N6" s="10"/>
      <c r="O6" s="111" t="s">
        <v>111</v>
      </c>
      <c r="P6" s="111"/>
      <c r="Q6" s="111"/>
      <c r="R6" s="111"/>
      <c r="S6" s="111"/>
      <c r="T6" s="111"/>
      <c r="U6" s="111"/>
      <c r="V6" s="111"/>
      <c r="W6" s="111"/>
      <c r="X6" s="111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</row>
    <row r="7" spans="1:42" ht="24.75" customHeight="1">
      <c r="A7" s="10"/>
      <c r="B7" s="10"/>
      <c r="C7" s="10"/>
      <c r="D7" s="18" t="s">
        <v>38</v>
      </c>
      <c r="E7" s="8"/>
      <c r="F7" s="18" t="s">
        <v>37</v>
      </c>
      <c r="G7" s="8"/>
      <c r="H7" s="18" t="s">
        <v>36</v>
      </c>
      <c r="I7" s="74" t="s">
        <v>36</v>
      </c>
      <c r="J7" s="8"/>
      <c r="K7" s="112" t="s">
        <v>14</v>
      </c>
      <c r="L7" s="112"/>
      <c r="M7" s="112"/>
      <c r="N7" s="10"/>
      <c r="O7" s="18" t="s">
        <v>38</v>
      </c>
      <c r="P7" s="10"/>
      <c r="Q7" s="18" t="s">
        <v>37</v>
      </c>
      <c r="R7" s="10"/>
      <c r="S7" s="18" t="s">
        <v>36</v>
      </c>
      <c r="T7" s="18" t="s">
        <v>36</v>
      </c>
      <c r="U7" s="10"/>
      <c r="V7" s="111" t="s">
        <v>14</v>
      </c>
      <c r="W7" s="111"/>
      <c r="X7" s="111"/>
    </row>
    <row r="8" spans="1:42" ht="36" customHeight="1">
      <c r="A8" s="101" t="s">
        <v>35</v>
      </c>
      <c r="B8" s="101"/>
      <c r="C8" s="8"/>
      <c r="D8" s="3" t="s">
        <v>60</v>
      </c>
      <c r="E8" s="10"/>
      <c r="F8" s="2" t="s">
        <v>59</v>
      </c>
      <c r="G8" s="8"/>
      <c r="H8" s="2" t="s">
        <v>69</v>
      </c>
      <c r="I8" s="74" t="s">
        <v>69</v>
      </c>
      <c r="J8" s="8"/>
      <c r="K8" s="18" t="s">
        <v>21</v>
      </c>
      <c r="L8" s="10"/>
      <c r="M8" s="18" t="s">
        <v>28</v>
      </c>
      <c r="N8" s="10"/>
      <c r="O8" s="18" t="s">
        <v>60</v>
      </c>
      <c r="P8" s="10"/>
      <c r="Q8" s="18" t="s">
        <v>59</v>
      </c>
      <c r="R8" s="10"/>
      <c r="S8" s="2" t="s">
        <v>69</v>
      </c>
      <c r="T8" s="18" t="s">
        <v>69</v>
      </c>
      <c r="U8" s="10"/>
      <c r="V8" s="18" t="s">
        <v>21</v>
      </c>
      <c r="W8" s="10"/>
      <c r="X8" s="18" t="s">
        <v>28</v>
      </c>
    </row>
    <row r="9" spans="1:42" ht="24.75" customHeight="1">
      <c r="A9" s="106" t="s">
        <v>92</v>
      </c>
      <c r="B9" s="106"/>
      <c r="C9" s="13"/>
      <c r="D9" s="22">
        <f>'درآمد ناشی از فروش'!I9</f>
        <v>-11451560464</v>
      </c>
      <c r="E9" s="10"/>
      <c r="F9" s="22">
        <f>'درآمد ناشی از تغییر قیمت اوراق'!I18</f>
        <v>38532586821</v>
      </c>
      <c r="G9" s="14"/>
      <c r="H9" s="47">
        <v>0</v>
      </c>
      <c r="I9" s="47">
        <f>'درآمد سود سهام'!M9</f>
        <v>0</v>
      </c>
      <c r="J9" s="14"/>
      <c r="K9" s="22">
        <f>D9+F9+I9</f>
        <v>27081026357</v>
      </c>
      <c r="L9" s="10"/>
      <c r="M9" s="84">
        <v>4.57</v>
      </c>
      <c r="N9" s="10"/>
      <c r="O9" s="22">
        <f>'درآمد ناشی از فروش'!Q9</f>
        <v>-12088856663</v>
      </c>
      <c r="P9" s="10"/>
      <c r="Q9" s="22">
        <f>'درآمد ناشی از تغییر قیمت اوراق'!Q18</f>
        <v>-11658292880</v>
      </c>
      <c r="R9" s="10"/>
      <c r="S9" s="47">
        <v>0</v>
      </c>
      <c r="T9" s="14">
        <f>'درآمد سود سهام'!S9</f>
        <v>658861848</v>
      </c>
      <c r="U9" s="10"/>
      <c r="V9" s="22">
        <f>O9+Q9+T9</f>
        <v>-23088287695</v>
      </c>
      <c r="W9" s="10"/>
      <c r="X9" s="39">
        <v>-3.97</v>
      </c>
    </row>
    <row r="10" spans="1:42" ht="24.75" customHeight="1">
      <c r="A10" s="106" t="s">
        <v>13</v>
      </c>
      <c r="B10" s="106"/>
      <c r="C10" s="13"/>
      <c r="D10" s="23">
        <f>'درآمد ناشی از فروش'!I12</f>
        <v>101096911</v>
      </c>
      <c r="E10" s="10"/>
      <c r="F10" s="23">
        <f>'درآمد ناشی از تغییر قیمت اوراق'!I16</f>
        <v>115075976336</v>
      </c>
      <c r="G10" s="14"/>
      <c r="H10" s="14"/>
      <c r="I10" s="14">
        <v>0</v>
      </c>
      <c r="J10" s="14"/>
      <c r="K10" s="23">
        <f t="shared" ref="K10:K13" si="0">D10+F10+I10</f>
        <v>115177073247</v>
      </c>
      <c r="L10" s="10"/>
      <c r="M10" s="85">
        <v>19.43</v>
      </c>
      <c r="N10" s="10"/>
      <c r="O10" s="23">
        <f>'درآمد ناشی از فروش'!Q12</f>
        <v>1299109087</v>
      </c>
      <c r="P10" s="10"/>
      <c r="Q10" s="23">
        <f>'درآمد ناشی از تغییر قیمت اوراق'!Q16</f>
        <v>84618271734</v>
      </c>
      <c r="R10" s="10"/>
      <c r="S10" s="14"/>
      <c r="T10" s="14">
        <v>0</v>
      </c>
      <c r="U10" s="10"/>
      <c r="V10" s="23">
        <f>O10+Q10+T10</f>
        <v>85917380821</v>
      </c>
      <c r="W10" s="10"/>
      <c r="X10" s="37">
        <v>14.79</v>
      </c>
    </row>
    <row r="11" spans="1:42" ht="24.75" customHeight="1">
      <c r="A11" s="106" t="s">
        <v>12</v>
      </c>
      <c r="B11" s="106"/>
      <c r="C11" s="13"/>
      <c r="D11" s="23">
        <f>'درآمد ناشی از فروش'!I16</f>
        <v>8989911261</v>
      </c>
      <c r="E11" s="10"/>
      <c r="F11" s="23">
        <f>'درآمد ناشی از تغییر قیمت اوراق'!I13</f>
        <v>239736298576</v>
      </c>
      <c r="G11" s="14"/>
      <c r="H11" s="14">
        <v>0</v>
      </c>
      <c r="I11" s="14">
        <v>0</v>
      </c>
      <c r="J11" s="14"/>
      <c r="K11" s="23">
        <f t="shared" si="0"/>
        <v>248726209837</v>
      </c>
      <c r="L11" s="10"/>
      <c r="M11" s="85">
        <v>41.96</v>
      </c>
      <c r="N11" s="10"/>
      <c r="O11" s="23">
        <f>'درآمد ناشی از فروش'!Q16</f>
        <v>9081719180</v>
      </c>
      <c r="P11" s="10"/>
      <c r="Q11" s="23">
        <f>'درآمد ناشی از تغییر قیمت اوراق'!Q13</f>
        <v>230423807590</v>
      </c>
      <c r="R11" s="10"/>
      <c r="S11" s="14">
        <v>0</v>
      </c>
      <c r="T11" s="14">
        <v>0</v>
      </c>
      <c r="U11" s="10"/>
      <c r="V11" s="23">
        <f>O11+Q11+T11</f>
        <v>239505526770</v>
      </c>
      <c r="W11" s="10"/>
      <c r="X11" s="37">
        <v>41.22</v>
      </c>
    </row>
    <row r="12" spans="1:42" ht="24.75" customHeight="1">
      <c r="A12" s="106" t="s">
        <v>113</v>
      </c>
      <c r="B12" s="106"/>
      <c r="C12" s="13"/>
      <c r="D12" s="23">
        <f>'درآمد ناشی از فروش'!I11</f>
        <v>100036419</v>
      </c>
      <c r="E12" s="10"/>
      <c r="F12" s="23">
        <f>'درآمد ناشی از تغییر قیمت اوراق'!I15</f>
        <v>-40304740</v>
      </c>
      <c r="G12" s="14"/>
      <c r="H12" s="14"/>
      <c r="I12" s="14">
        <v>0</v>
      </c>
      <c r="J12" s="14"/>
      <c r="K12" s="23">
        <f t="shared" si="0"/>
        <v>59731679</v>
      </c>
      <c r="L12" s="10"/>
      <c r="M12" s="85">
        <v>0.01</v>
      </c>
      <c r="N12" s="10"/>
      <c r="O12" s="23">
        <f>'درآمد ناشی از فروش'!Q11</f>
        <v>100036419</v>
      </c>
      <c r="P12" s="10"/>
      <c r="Q12" s="23">
        <f>'درآمد ناشی از تغییر قیمت اوراق'!Q15</f>
        <v>-40304740</v>
      </c>
      <c r="R12" s="10"/>
      <c r="S12" s="14"/>
      <c r="T12" s="14">
        <v>0</v>
      </c>
      <c r="U12" s="10"/>
      <c r="V12" s="23">
        <f>O12+Q12+T12</f>
        <v>59731679</v>
      </c>
      <c r="W12" s="10"/>
      <c r="X12" s="37">
        <v>0.01</v>
      </c>
    </row>
    <row r="13" spans="1:42" ht="24.75" customHeight="1">
      <c r="A13" s="106" t="s">
        <v>87</v>
      </c>
      <c r="B13" s="106"/>
      <c r="C13" s="13"/>
      <c r="D13" s="68">
        <v>0</v>
      </c>
      <c r="E13" s="10"/>
      <c r="F13" s="68">
        <f>'درآمد ناشی از تغییر قیمت اوراق'!I20</f>
        <v>-43429083832</v>
      </c>
      <c r="G13" s="14"/>
      <c r="H13" s="14"/>
      <c r="I13" s="14">
        <v>0</v>
      </c>
      <c r="J13" s="14"/>
      <c r="K13" s="72">
        <f t="shared" si="0"/>
        <v>-43429083832</v>
      </c>
      <c r="L13" s="10"/>
      <c r="M13" s="79">
        <v>-7.33</v>
      </c>
      <c r="N13" s="10"/>
      <c r="O13" s="69">
        <v>0</v>
      </c>
      <c r="P13" s="10"/>
      <c r="Q13" s="68">
        <f>'درآمد ناشی از تغییر قیمت اوراق'!Q20</f>
        <v>-167324780852</v>
      </c>
      <c r="R13" s="10"/>
      <c r="S13" s="14"/>
      <c r="T13" s="68">
        <v>0</v>
      </c>
      <c r="U13" s="10"/>
      <c r="V13" s="68">
        <f>O13+Q13+T13</f>
        <v>-167324780852</v>
      </c>
      <c r="W13" s="10"/>
      <c r="X13" s="37">
        <v>-28.8</v>
      </c>
    </row>
    <row r="14" spans="1:42" ht="24.75" customHeight="1" thickBot="1">
      <c r="A14" s="100" t="s">
        <v>14</v>
      </c>
      <c r="B14" s="100"/>
      <c r="C14" s="8"/>
      <c r="D14" s="70">
        <f>SUM(D9:D13)</f>
        <v>-2260515873</v>
      </c>
      <c r="E14" s="10"/>
      <c r="F14" s="70">
        <f>SUM(F9:F13)</f>
        <v>349875473161</v>
      </c>
      <c r="G14" s="14"/>
      <c r="H14" s="71">
        <f>SUM(H9:H11)</f>
        <v>0</v>
      </c>
      <c r="I14" s="78">
        <f>SUM(I9:I13)</f>
        <v>0</v>
      </c>
      <c r="J14" s="14"/>
      <c r="K14" s="24">
        <f>SUM(K9:K13)</f>
        <v>347614957288</v>
      </c>
      <c r="L14" s="10"/>
      <c r="M14" s="86">
        <f>SUM(M9:M13)</f>
        <v>58.640000000000015</v>
      </c>
      <c r="N14" s="10"/>
      <c r="O14" s="70">
        <f>SUM(O9:O13)</f>
        <v>-1607991977</v>
      </c>
      <c r="P14" s="10"/>
      <c r="Q14" s="70">
        <f>SUM(Q9:Q13)</f>
        <v>136018700852</v>
      </c>
      <c r="R14" s="10"/>
      <c r="S14" s="16">
        <f>SUM(S9:S11)</f>
        <v>0</v>
      </c>
      <c r="T14" s="70">
        <f>SUM(T9:T13)</f>
        <v>658861848</v>
      </c>
      <c r="U14" s="10"/>
      <c r="V14" s="70">
        <f>SUM(V9:V13)</f>
        <v>135069570723</v>
      </c>
      <c r="W14" s="10"/>
      <c r="X14" s="87">
        <f>SUM(X9:X13)</f>
        <v>23.249999999999996</v>
      </c>
    </row>
    <row r="15" spans="1:42" ht="13.5" thickTop="1"/>
    <row r="16" spans="1:42">
      <c r="V16" s="20"/>
    </row>
    <row r="17" spans="4:22">
      <c r="F17" s="21"/>
      <c r="S17" s="20"/>
      <c r="T17" s="20"/>
      <c r="V17" s="20"/>
    </row>
    <row r="18" spans="4:22">
      <c r="F18" s="21"/>
      <c r="K18" s="21"/>
      <c r="S18" s="20"/>
      <c r="T18" s="20"/>
      <c r="V18" s="20"/>
    </row>
    <row r="19" spans="4:22">
      <c r="D19" s="21"/>
      <c r="S19" s="20"/>
      <c r="T19" s="20"/>
      <c r="V19" s="20"/>
    </row>
    <row r="21" spans="4:22">
      <c r="D21" s="21"/>
      <c r="Q21" s="21"/>
    </row>
    <row r="22" spans="4:22">
      <c r="Q22" s="21"/>
    </row>
  </sheetData>
  <mergeCells count="15">
    <mergeCell ref="A11:B11"/>
    <mergeCell ref="A14:B14"/>
    <mergeCell ref="A8:B8"/>
    <mergeCell ref="A9:B9"/>
    <mergeCell ref="A13:B13"/>
    <mergeCell ref="A10:B10"/>
    <mergeCell ref="A12:B12"/>
    <mergeCell ref="V7:X7"/>
    <mergeCell ref="A5:X5"/>
    <mergeCell ref="A3:X3"/>
    <mergeCell ref="A2:X2"/>
    <mergeCell ref="A1:X1"/>
    <mergeCell ref="D6:M6"/>
    <mergeCell ref="K7:M7"/>
    <mergeCell ref="O6:X6"/>
  </mergeCells>
  <pageMargins left="0.39" right="0.39" top="0.39" bottom="0.39" header="0" footer="0"/>
  <pageSetup scale="6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79998168889431442"/>
    <pageSetUpPr fitToPage="1"/>
  </sheetPr>
  <dimension ref="A1:Z34"/>
  <sheetViews>
    <sheetView rightToLeft="1" view="pageBreakPreview" zoomScaleNormal="100" zoomScaleSheetLayoutView="100" workbookViewId="0">
      <selection activeCell="U12" sqref="U12"/>
    </sheetView>
  </sheetViews>
  <sheetFormatPr defaultRowHeight="12.75"/>
  <cols>
    <col min="1" max="1" width="6.42578125" bestFit="1" customWidth="1"/>
    <col min="2" max="2" width="29.140625" customWidth="1"/>
    <col min="3" max="3" width="1.28515625" customWidth="1"/>
    <col min="4" max="4" width="16.42578125" bestFit="1" customWidth="1"/>
    <col min="5" max="5" width="1.28515625" customWidth="1"/>
    <col min="6" max="6" width="17.28515625" customWidth="1"/>
    <col min="7" max="7" width="1.28515625" customWidth="1"/>
    <col min="8" max="8" width="18.85546875" customWidth="1"/>
    <col min="9" max="9" width="1.28515625" customWidth="1"/>
    <col min="10" max="10" width="12.5703125" customWidth="1"/>
    <col min="11" max="11" width="1.28515625" customWidth="1"/>
    <col min="12" max="12" width="18.7109375" customWidth="1"/>
    <col min="13" max="13" width="1.28515625" customWidth="1"/>
    <col min="14" max="14" width="17.28515625" customWidth="1"/>
    <col min="15" max="15" width="1.28515625" customWidth="1"/>
    <col min="16" max="16" width="16" bestFit="1" customWidth="1"/>
    <col min="17" max="17" width="1.28515625" customWidth="1"/>
    <col min="18" max="18" width="10.5703125" customWidth="1"/>
    <col min="19" max="19" width="0.28515625" customWidth="1"/>
    <col min="20" max="20" width="14.42578125" bestFit="1" customWidth="1"/>
    <col min="23" max="23" width="15" bestFit="1" customWidth="1"/>
    <col min="24" max="24" width="19.28515625" bestFit="1" customWidth="1"/>
    <col min="27" max="27" width="11.5703125" customWidth="1"/>
  </cols>
  <sheetData>
    <row r="1" spans="1:26" ht="29.1" customHeight="1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26" ht="21.75" customHeight="1">
      <c r="A2" s="98" t="s">
        <v>25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26" ht="21.75" customHeight="1">
      <c r="A3" s="98" t="s">
        <v>108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26" ht="14.45" customHeight="1"/>
    <row r="5" spans="1:26" ht="20.45" customHeight="1">
      <c r="A5" s="99" t="s">
        <v>61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W5" s="43"/>
      <c r="X5" s="43"/>
      <c r="Y5" s="43"/>
      <c r="Z5" s="43"/>
    </row>
    <row r="6" spans="1:26" ht="24.75" customHeight="1">
      <c r="A6" s="10"/>
      <c r="B6" s="10"/>
      <c r="C6" s="10"/>
      <c r="D6" s="105" t="s">
        <v>110</v>
      </c>
      <c r="E6" s="105"/>
      <c r="F6" s="105"/>
      <c r="G6" s="105"/>
      <c r="H6" s="105"/>
      <c r="I6" s="105"/>
      <c r="J6" s="105"/>
      <c r="K6" s="10"/>
      <c r="L6" s="105" t="s">
        <v>111</v>
      </c>
      <c r="M6" s="105"/>
      <c r="N6" s="105"/>
      <c r="O6" s="105"/>
      <c r="P6" s="105"/>
      <c r="Q6" s="105"/>
      <c r="R6" s="105"/>
      <c r="W6" s="43"/>
      <c r="X6" s="43"/>
      <c r="Y6" s="43"/>
      <c r="Z6" s="43"/>
    </row>
    <row r="7" spans="1:26" ht="24.75" customHeight="1">
      <c r="A7" s="100" t="s">
        <v>17</v>
      </c>
      <c r="B7" s="100"/>
      <c r="C7" s="10"/>
      <c r="D7" s="2" t="s">
        <v>38</v>
      </c>
      <c r="E7" s="11"/>
      <c r="F7" s="2" t="s">
        <v>37</v>
      </c>
      <c r="G7" s="11"/>
      <c r="H7" s="109" t="s">
        <v>14</v>
      </c>
      <c r="I7" s="109"/>
      <c r="J7" s="109"/>
      <c r="K7" s="10"/>
      <c r="L7" s="2" t="s">
        <v>38</v>
      </c>
      <c r="M7" s="11"/>
      <c r="N7" s="81" t="s">
        <v>37</v>
      </c>
      <c r="O7" s="11"/>
      <c r="P7" s="109" t="s">
        <v>14</v>
      </c>
      <c r="Q7" s="109"/>
      <c r="R7" s="109"/>
      <c r="W7" s="43"/>
      <c r="X7" s="43"/>
      <c r="Y7" s="43"/>
      <c r="Z7" s="43"/>
    </row>
    <row r="8" spans="1:26" ht="39" customHeight="1">
      <c r="A8" s="105"/>
      <c r="B8" s="105"/>
      <c r="C8" s="10"/>
      <c r="D8" s="18" t="s">
        <v>60</v>
      </c>
      <c r="E8" s="10"/>
      <c r="F8" s="18" t="s">
        <v>59</v>
      </c>
      <c r="G8" s="10"/>
      <c r="H8" s="3" t="s">
        <v>21</v>
      </c>
      <c r="I8" s="11"/>
      <c r="J8" s="4" t="s">
        <v>28</v>
      </c>
      <c r="K8" s="10"/>
      <c r="L8" s="18" t="s">
        <v>60</v>
      </c>
      <c r="M8" s="10"/>
      <c r="N8" s="18" t="s">
        <v>68</v>
      </c>
      <c r="O8" s="10"/>
      <c r="P8" s="3" t="s">
        <v>21</v>
      </c>
      <c r="Q8" s="11"/>
      <c r="R8" s="4" t="s">
        <v>28</v>
      </c>
      <c r="W8" s="43"/>
      <c r="X8" s="43"/>
      <c r="Y8" s="43"/>
      <c r="Z8" s="43"/>
    </row>
    <row r="9" spans="1:26" ht="24.75" customHeight="1">
      <c r="A9" s="110" t="s">
        <v>90</v>
      </c>
      <c r="B9" s="110"/>
      <c r="C9" s="10"/>
      <c r="D9" s="22">
        <f>'درآمد ناشی از فروش'!I23</f>
        <v>0</v>
      </c>
      <c r="E9" s="10"/>
      <c r="F9" s="23">
        <v>0</v>
      </c>
      <c r="G9" s="10"/>
      <c r="H9" s="22">
        <f>F9+D9</f>
        <v>0</v>
      </c>
      <c r="I9" s="10"/>
      <c r="J9" s="82">
        <v>0</v>
      </c>
      <c r="K9" s="10"/>
      <c r="L9" s="47">
        <f>'درآمد ناشی از فروش'!Q23</f>
        <v>1371248068</v>
      </c>
      <c r="M9" s="10"/>
      <c r="N9" s="22">
        <v>0</v>
      </c>
      <c r="O9" s="10"/>
      <c r="P9" s="47">
        <f>N9+L9</f>
        <v>1371248068</v>
      </c>
      <c r="Q9" s="10"/>
      <c r="R9" s="37">
        <v>0.24</v>
      </c>
      <c r="T9" s="31"/>
      <c r="U9" s="31"/>
      <c r="W9" s="43"/>
      <c r="X9" s="43"/>
      <c r="Y9" s="43"/>
      <c r="Z9" s="43"/>
    </row>
    <row r="10" spans="1:26" ht="24.75" customHeight="1">
      <c r="A10" s="106" t="s">
        <v>76</v>
      </c>
      <c r="B10" s="106"/>
      <c r="C10" s="10"/>
      <c r="D10" s="23">
        <f>'درآمد ناشی از فروش'!I10</f>
        <v>5627111569</v>
      </c>
      <c r="E10" s="10"/>
      <c r="F10" s="23">
        <f>'درآمد ناشی از تغییر قیمت اوراق'!I8</f>
        <v>7719817821</v>
      </c>
      <c r="G10" s="10"/>
      <c r="H10" s="23">
        <f>F10+D10</f>
        <v>13346929390</v>
      </c>
      <c r="I10" s="10"/>
      <c r="J10" s="82">
        <v>2.25</v>
      </c>
      <c r="K10" s="10"/>
      <c r="L10" s="14">
        <f>'درآمد ناشی از فروش'!Q10</f>
        <v>22108408057</v>
      </c>
      <c r="M10" s="10"/>
      <c r="N10" s="23">
        <f>'درآمد ناشی از تغییر قیمت اوراق'!Q8</f>
        <v>1632729708</v>
      </c>
      <c r="O10" s="10"/>
      <c r="P10" s="14">
        <f>N10+L10</f>
        <v>23741137765</v>
      </c>
      <c r="Q10" s="10"/>
      <c r="R10" s="37">
        <v>4.09</v>
      </c>
      <c r="T10" s="31"/>
      <c r="U10" s="31"/>
      <c r="W10" s="43"/>
      <c r="X10" s="43"/>
      <c r="Y10" s="43"/>
      <c r="Z10" s="43"/>
    </row>
    <row r="11" spans="1:26" ht="24.75" customHeight="1">
      <c r="A11" s="106" t="s">
        <v>96</v>
      </c>
      <c r="B11" s="106"/>
      <c r="C11" s="10"/>
      <c r="D11" s="23">
        <f>'درآمد ناشی از فروش'!I14</f>
        <v>136358517</v>
      </c>
      <c r="E11" s="10"/>
      <c r="F11" s="23">
        <v>0</v>
      </c>
      <c r="G11" s="10"/>
      <c r="H11" s="23">
        <f>F11+D11</f>
        <v>136358517</v>
      </c>
      <c r="I11" s="10"/>
      <c r="J11" s="82">
        <v>0.02</v>
      </c>
      <c r="K11" s="10"/>
      <c r="L11" s="14">
        <f>'درآمد ناشی از فروش'!Q14</f>
        <v>302000533</v>
      </c>
      <c r="M11" s="10"/>
      <c r="N11" s="23">
        <v>0</v>
      </c>
      <c r="O11" s="10"/>
      <c r="P11" s="14">
        <f>N11+L11</f>
        <v>302000533</v>
      </c>
      <c r="Q11" s="10"/>
      <c r="R11" s="37">
        <v>0.05</v>
      </c>
      <c r="T11" s="31"/>
      <c r="U11" s="31"/>
      <c r="W11" s="43"/>
      <c r="X11" s="43"/>
      <c r="Y11" s="43"/>
      <c r="Z11" s="43"/>
    </row>
    <row r="12" spans="1:26" ht="24.75" customHeight="1">
      <c r="A12" s="106" t="s">
        <v>77</v>
      </c>
      <c r="B12" s="106"/>
      <c r="C12" s="10"/>
      <c r="D12" s="23">
        <f>'درآمد ناشی از فروش'!I15</f>
        <v>854767624</v>
      </c>
      <c r="E12" s="10"/>
      <c r="F12" s="23">
        <v>0</v>
      </c>
      <c r="G12" s="10"/>
      <c r="H12" s="23">
        <f t="shared" ref="H12:H23" si="0">F12+D12</f>
        <v>854767624</v>
      </c>
      <c r="I12" s="10"/>
      <c r="J12" s="82">
        <v>0.14000000000000001</v>
      </c>
      <c r="K12" s="10"/>
      <c r="L12" s="14">
        <f>'درآمد ناشی از فروش'!Q15</f>
        <v>11953076050</v>
      </c>
      <c r="M12" s="10"/>
      <c r="N12" s="23">
        <v>0</v>
      </c>
      <c r="O12" s="10"/>
      <c r="P12" s="14">
        <f t="shared" ref="P12:P21" si="1">N12+L12</f>
        <v>11953076050</v>
      </c>
      <c r="Q12" s="10"/>
      <c r="R12" s="37">
        <v>2.06</v>
      </c>
      <c r="T12" s="31"/>
      <c r="U12" s="31"/>
      <c r="W12" s="43"/>
      <c r="X12" s="43"/>
      <c r="Y12" s="43"/>
      <c r="Z12" s="43"/>
    </row>
    <row r="13" spans="1:26" ht="24.75" customHeight="1">
      <c r="A13" s="106" t="s">
        <v>80</v>
      </c>
      <c r="B13" s="106"/>
      <c r="C13" s="10"/>
      <c r="D13" s="23">
        <f>'درآمد ناشی از فروش'!I17</f>
        <v>118078637844</v>
      </c>
      <c r="E13" s="10"/>
      <c r="F13" s="23">
        <f>'درآمد ناشی از تغییر قیمت اوراق'!I12</f>
        <v>-5760235373</v>
      </c>
      <c r="G13" s="10"/>
      <c r="H13" s="23">
        <f t="shared" si="0"/>
        <v>112318402471</v>
      </c>
      <c r="I13" s="10"/>
      <c r="J13" s="82">
        <v>18.95</v>
      </c>
      <c r="K13" s="10"/>
      <c r="L13" s="14">
        <f>'درآمد ناشی از فروش'!Q17</f>
        <v>163711694042</v>
      </c>
      <c r="M13" s="10"/>
      <c r="N13" s="23">
        <f>'درآمد ناشی از تغییر قیمت اوراق'!Q12</f>
        <v>-3433846727</v>
      </c>
      <c r="O13" s="10"/>
      <c r="P13" s="14">
        <f t="shared" si="1"/>
        <v>160277847315</v>
      </c>
      <c r="Q13" s="10"/>
      <c r="R13" s="37">
        <v>27.58</v>
      </c>
      <c r="T13" s="31"/>
      <c r="U13" s="31"/>
      <c r="W13" s="43"/>
      <c r="X13" s="44"/>
      <c r="Y13" s="43"/>
      <c r="Z13" s="43"/>
    </row>
    <row r="14" spans="1:26" ht="24.75" customHeight="1">
      <c r="A14" s="106" t="s">
        <v>114</v>
      </c>
      <c r="B14" s="106"/>
      <c r="C14" s="10"/>
      <c r="D14" s="23">
        <f>'درآمد ناشی از فروش'!I20</f>
        <v>15713096921</v>
      </c>
      <c r="E14" s="10"/>
      <c r="F14" s="23">
        <f>'درآمد ناشی از تغییر قیمت اوراق'!I14</f>
        <v>-1717298265</v>
      </c>
      <c r="G14" s="10"/>
      <c r="H14" s="23">
        <f t="shared" si="0"/>
        <v>13995798656</v>
      </c>
      <c r="I14" s="10"/>
      <c r="J14" s="82">
        <v>2.36</v>
      </c>
      <c r="K14" s="10"/>
      <c r="L14" s="14">
        <f>'درآمد ناشی از فروش'!Q20</f>
        <v>15713096921</v>
      </c>
      <c r="M14" s="10"/>
      <c r="N14" s="23">
        <f>'درآمد ناشی از تغییر قیمت اوراق'!Q14</f>
        <v>-1717298265</v>
      </c>
      <c r="O14" s="10"/>
      <c r="P14" s="14">
        <f t="shared" si="1"/>
        <v>13995798656</v>
      </c>
      <c r="Q14" s="10"/>
      <c r="R14" s="37">
        <v>2.41</v>
      </c>
      <c r="T14" s="31"/>
      <c r="U14" s="31"/>
      <c r="W14" s="43"/>
      <c r="X14" s="44"/>
      <c r="Y14" s="43"/>
      <c r="Z14" s="43"/>
    </row>
    <row r="15" spans="1:26" ht="24.75" customHeight="1">
      <c r="A15" s="106" t="s">
        <v>93</v>
      </c>
      <c r="B15" s="106"/>
      <c r="C15" s="10"/>
      <c r="D15" s="23">
        <f>'درآمد ناشی از فروش'!I18</f>
        <v>21847406328</v>
      </c>
      <c r="E15" s="10"/>
      <c r="F15" s="23">
        <f>'درآمد ناشی از تغییر قیمت اوراق'!I19</f>
        <v>10078348451</v>
      </c>
      <c r="G15" s="10"/>
      <c r="H15" s="23">
        <f t="shared" si="0"/>
        <v>31925754779</v>
      </c>
      <c r="I15" s="10"/>
      <c r="J15" s="82">
        <v>5.39</v>
      </c>
      <c r="K15" s="10"/>
      <c r="L15" s="14">
        <f>'درآمد ناشی از فروش'!Q18</f>
        <v>31842975603</v>
      </c>
      <c r="M15" s="10"/>
      <c r="N15" s="23">
        <f>'درآمد ناشی از تغییر قیمت اوراق'!Q19</f>
        <v>-814534212</v>
      </c>
      <c r="O15" s="10"/>
      <c r="P15" s="14">
        <f t="shared" si="1"/>
        <v>31028441391</v>
      </c>
      <c r="Q15" s="10"/>
      <c r="R15" s="37">
        <v>5.34</v>
      </c>
      <c r="T15" s="31"/>
      <c r="U15" s="31"/>
      <c r="W15" s="43"/>
      <c r="X15" s="44"/>
      <c r="Y15" s="43"/>
      <c r="Z15" s="43"/>
    </row>
    <row r="16" spans="1:26" ht="24.75" customHeight="1">
      <c r="A16" s="106" t="s">
        <v>94</v>
      </c>
      <c r="B16" s="106"/>
      <c r="C16" s="10"/>
      <c r="D16" s="14">
        <f>'درآمد ناشی از فروش'!I19</f>
        <v>186897266</v>
      </c>
      <c r="E16" s="10"/>
      <c r="F16" s="23">
        <f>'درآمد ناشی از تغییر قیمت اوراق'!I9</f>
        <v>8438784</v>
      </c>
      <c r="G16" s="10"/>
      <c r="H16" s="23">
        <f t="shared" si="0"/>
        <v>195336050</v>
      </c>
      <c r="I16" s="10"/>
      <c r="J16" s="82">
        <v>0.03</v>
      </c>
      <c r="K16" s="10"/>
      <c r="L16" s="14">
        <f>'درآمد ناشی از فروش'!Q19</f>
        <v>787943072</v>
      </c>
      <c r="M16" s="10"/>
      <c r="N16" s="14">
        <f>'درآمد ناشی از تغییر قیمت اوراق'!Q9</f>
        <v>8438784</v>
      </c>
      <c r="O16" s="10"/>
      <c r="P16" s="14">
        <f t="shared" si="1"/>
        <v>796381856</v>
      </c>
      <c r="Q16" s="10"/>
      <c r="R16" s="37">
        <v>0.14000000000000001</v>
      </c>
      <c r="T16" s="31"/>
      <c r="U16" s="31"/>
      <c r="W16" s="43"/>
      <c r="X16" s="43"/>
      <c r="Y16" s="43"/>
      <c r="Z16" s="43"/>
    </row>
    <row r="17" spans="1:26" ht="24.75" customHeight="1">
      <c r="A17" s="106" t="s">
        <v>74</v>
      </c>
      <c r="B17" s="106"/>
      <c r="C17" s="10"/>
      <c r="D17" s="23">
        <f>'درآمد ناشی از فروش'!I21</f>
        <v>9829090533</v>
      </c>
      <c r="E17" s="10"/>
      <c r="F17" s="23">
        <f>'درآمد ناشی از تغییر قیمت اوراق'!I17</f>
        <v>489222220</v>
      </c>
      <c r="G17" s="10"/>
      <c r="H17" s="23">
        <f t="shared" si="0"/>
        <v>10318312753</v>
      </c>
      <c r="I17" s="10"/>
      <c r="J17" s="82">
        <v>1.74</v>
      </c>
      <c r="K17" s="10"/>
      <c r="L17" s="23">
        <f>'درآمد ناشی از فروش'!Q21</f>
        <v>74352509402</v>
      </c>
      <c r="M17" s="10"/>
      <c r="N17" s="23">
        <f>'درآمد ناشی از تغییر قیمت اوراق'!Q17</f>
        <v>957688825</v>
      </c>
      <c r="O17" s="10"/>
      <c r="P17" s="14">
        <f t="shared" si="1"/>
        <v>75310198227</v>
      </c>
      <c r="Q17" s="10"/>
      <c r="R17" s="37">
        <v>12.96</v>
      </c>
      <c r="T17" s="31"/>
      <c r="U17" s="31"/>
      <c r="W17" s="43"/>
      <c r="X17" s="43"/>
      <c r="Y17" s="43"/>
      <c r="Z17" s="43"/>
    </row>
    <row r="18" spans="1:26" ht="24.75" customHeight="1">
      <c r="A18" s="106" t="s">
        <v>81</v>
      </c>
      <c r="B18" s="106"/>
      <c r="C18" s="10"/>
      <c r="D18" s="23">
        <f>'درآمد ناشی از فروش'!I22</f>
        <v>42412609219</v>
      </c>
      <c r="E18" s="10"/>
      <c r="F18" s="23">
        <f>'درآمد ناشی از تغییر قیمت اوراق'!I11</f>
        <v>14558887227</v>
      </c>
      <c r="G18" s="10"/>
      <c r="H18" s="23">
        <f t="shared" si="0"/>
        <v>56971496446</v>
      </c>
      <c r="I18" s="10"/>
      <c r="J18" s="82">
        <v>9.61</v>
      </c>
      <c r="K18" s="10"/>
      <c r="L18" s="14">
        <f>'درآمد ناشی از فروش'!Q22</f>
        <v>94810765671</v>
      </c>
      <c r="M18" s="10"/>
      <c r="N18" s="23">
        <f>'درآمد ناشی از تغییر قیمت اوراق'!Q11</f>
        <v>6044312884</v>
      </c>
      <c r="O18" s="10"/>
      <c r="P18" s="14">
        <f t="shared" si="1"/>
        <v>100855078555</v>
      </c>
      <c r="Q18" s="10"/>
      <c r="R18" s="37">
        <v>17.36</v>
      </c>
      <c r="T18" s="31"/>
      <c r="U18" s="31"/>
      <c r="W18" s="43"/>
      <c r="X18" s="43"/>
      <c r="Y18" s="43"/>
      <c r="Z18" s="43"/>
    </row>
    <row r="19" spans="1:26" ht="24.75" customHeight="1">
      <c r="A19" s="106" t="s">
        <v>88</v>
      </c>
      <c r="B19" s="106"/>
      <c r="C19" s="10"/>
      <c r="D19" s="14">
        <f>'درآمد ناشی از فروش'!I24</f>
        <v>0</v>
      </c>
      <c r="E19" s="10"/>
      <c r="F19" s="23">
        <v>0</v>
      </c>
      <c r="G19" s="10"/>
      <c r="H19" s="23">
        <f t="shared" si="0"/>
        <v>0</v>
      </c>
      <c r="I19" s="10"/>
      <c r="J19" s="82">
        <v>0</v>
      </c>
      <c r="K19" s="10"/>
      <c r="L19" s="14">
        <f>'درآمد ناشی از فروش'!Q24</f>
        <v>756348613</v>
      </c>
      <c r="M19" s="10"/>
      <c r="N19" s="14">
        <v>0</v>
      </c>
      <c r="O19" s="10"/>
      <c r="P19" s="14">
        <f t="shared" si="1"/>
        <v>756348613</v>
      </c>
      <c r="Q19" s="10"/>
      <c r="R19" s="37">
        <v>0.13</v>
      </c>
      <c r="T19" s="31"/>
      <c r="U19" s="31"/>
      <c r="W19" s="43"/>
      <c r="X19" s="43"/>
      <c r="Y19" s="43"/>
      <c r="Z19" s="43"/>
    </row>
    <row r="20" spans="1:26" ht="24.75" customHeight="1">
      <c r="A20" s="106" t="s">
        <v>86</v>
      </c>
      <c r="B20" s="106"/>
      <c r="C20" s="10"/>
      <c r="D20" s="14">
        <f>'درآمد ناشی از فروش'!I13</f>
        <v>153136020</v>
      </c>
      <c r="E20" s="10"/>
      <c r="F20" s="23">
        <v>0</v>
      </c>
      <c r="G20" s="10"/>
      <c r="H20" s="23">
        <f t="shared" si="0"/>
        <v>153136020</v>
      </c>
      <c r="I20" s="10"/>
      <c r="J20" s="82">
        <v>0.03</v>
      </c>
      <c r="K20" s="10"/>
      <c r="L20" s="14">
        <f>'درآمد ناشی از فروش'!Q13</f>
        <v>197594183</v>
      </c>
      <c r="M20" s="10"/>
      <c r="N20" s="14">
        <v>0</v>
      </c>
      <c r="O20" s="10"/>
      <c r="P20" s="14">
        <f t="shared" si="1"/>
        <v>197594183</v>
      </c>
      <c r="Q20" s="10"/>
      <c r="R20" s="37">
        <v>0.03</v>
      </c>
      <c r="T20" s="31"/>
      <c r="U20" s="31"/>
      <c r="W20" s="43"/>
      <c r="X20" s="43"/>
      <c r="Y20" s="43"/>
      <c r="Z20" s="43"/>
    </row>
    <row r="21" spans="1:26" ht="24.75" customHeight="1">
      <c r="A21" s="106" t="s">
        <v>75</v>
      </c>
      <c r="B21" s="106"/>
      <c r="C21" s="10"/>
      <c r="D21" s="23">
        <f>'درآمد ناشی از فروش'!I25</f>
        <v>0</v>
      </c>
      <c r="E21" s="10"/>
      <c r="F21" s="23">
        <v>0</v>
      </c>
      <c r="G21" s="10"/>
      <c r="H21" s="23">
        <f t="shared" si="0"/>
        <v>0</v>
      </c>
      <c r="I21" s="10"/>
      <c r="J21" s="82">
        <v>0</v>
      </c>
      <c r="K21" s="10"/>
      <c r="L21" s="14">
        <f>'درآمد ناشی از فروش'!Q25</f>
        <v>41952273</v>
      </c>
      <c r="M21" s="10"/>
      <c r="N21" s="23">
        <v>0</v>
      </c>
      <c r="O21" s="10"/>
      <c r="P21" s="14">
        <f t="shared" si="1"/>
        <v>41952273</v>
      </c>
      <c r="Q21" s="10"/>
      <c r="R21" s="37">
        <v>0.01</v>
      </c>
      <c r="T21" s="31"/>
      <c r="U21" s="31"/>
    </row>
    <row r="22" spans="1:26" ht="24.75" customHeight="1">
      <c r="A22" s="106" t="s">
        <v>84</v>
      </c>
      <c r="B22" s="106"/>
      <c r="C22" s="10"/>
      <c r="D22" s="14">
        <f>'درآمد ناشی از فروش'!I26</f>
        <v>0</v>
      </c>
      <c r="E22" s="10"/>
      <c r="F22" s="14">
        <v>0</v>
      </c>
      <c r="G22" s="10"/>
      <c r="H22" s="23">
        <f t="shared" si="0"/>
        <v>0</v>
      </c>
      <c r="I22" s="10"/>
      <c r="J22" s="82">
        <v>0</v>
      </c>
      <c r="K22" s="10"/>
      <c r="L22" s="14">
        <f>'درآمد ناشی از فروش'!Q26</f>
        <v>115003710</v>
      </c>
      <c r="M22" s="10"/>
      <c r="N22" s="14">
        <v>0</v>
      </c>
      <c r="O22" s="10"/>
      <c r="P22" s="14">
        <f t="shared" ref="P22:P24" si="2">N22+L22</f>
        <v>115003710</v>
      </c>
      <c r="Q22" s="10"/>
      <c r="R22" s="37">
        <v>0.02</v>
      </c>
      <c r="T22" s="31"/>
      <c r="U22" s="31"/>
    </row>
    <row r="23" spans="1:26" ht="24" customHeight="1">
      <c r="A23" s="106" t="s">
        <v>79</v>
      </c>
      <c r="B23" s="106"/>
      <c r="C23" s="10"/>
      <c r="D23" s="14">
        <f>'درآمد ناشی از فروش'!I27</f>
        <v>0</v>
      </c>
      <c r="E23" s="10"/>
      <c r="F23" s="23">
        <v>0</v>
      </c>
      <c r="G23" s="10"/>
      <c r="H23" s="23">
        <f t="shared" si="0"/>
        <v>0</v>
      </c>
      <c r="I23" s="10"/>
      <c r="J23" s="82">
        <v>0</v>
      </c>
      <c r="K23" s="10"/>
      <c r="L23" s="14">
        <f>'درآمد ناشی از فروش'!Q27</f>
        <v>22703346</v>
      </c>
      <c r="M23" s="10"/>
      <c r="N23" s="14">
        <v>0</v>
      </c>
      <c r="O23" s="10"/>
      <c r="P23" s="14">
        <f t="shared" si="2"/>
        <v>22703346</v>
      </c>
      <c r="Q23" s="10"/>
      <c r="R23" s="37">
        <v>0</v>
      </c>
      <c r="T23" s="31"/>
      <c r="U23" s="31"/>
    </row>
    <row r="24" spans="1:26" ht="24" customHeight="1">
      <c r="A24" s="106" t="s">
        <v>78</v>
      </c>
      <c r="B24" s="106"/>
      <c r="C24" s="10"/>
      <c r="D24" s="14">
        <f>'درآمد ناشی از فروش'!I28</f>
        <v>0</v>
      </c>
      <c r="E24" s="10"/>
      <c r="F24" s="23">
        <v>0</v>
      </c>
      <c r="G24" s="10"/>
      <c r="H24" s="14">
        <f t="shared" ref="H24:H25" si="3">F24+D24</f>
        <v>0</v>
      </c>
      <c r="I24" s="10"/>
      <c r="J24" s="82">
        <v>0</v>
      </c>
      <c r="K24" s="10"/>
      <c r="L24" s="14">
        <f>'درآمد ناشی از فروش'!Q28</f>
        <v>1770993700</v>
      </c>
      <c r="M24" s="10"/>
      <c r="N24" s="14">
        <v>0</v>
      </c>
      <c r="O24" s="10"/>
      <c r="P24" s="14">
        <f t="shared" si="2"/>
        <v>1770993700</v>
      </c>
      <c r="Q24" s="10"/>
      <c r="R24" s="37">
        <v>0.3</v>
      </c>
      <c r="T24" s="31"/>
      <c r="U24" s="31"/>
    </row>
    <row r="25" spans="1:26" ht="24" customHeight="1">
      <c r="A25" s="106" t="s">
        <v>95</v>
      </c>
      <c r="B25" s="106"/>
      <c r="C25" s="10"/>
      <c r="D25" s="14">
        <v>0</v>
      </c>
      <c r="E25" s="10"/>
      <c r="F25" s="23">
        <f>'درآمد ناشی از تغییر قیمت اوراق'!I10</f>
        <v>726746635</v>
      </c>
      <c r="G25" s="10"/>
      <c r="H25" s="14">
        <f t="shared" si="3"/>
        <v>726746635</v>
      </c>
      <c r="I25" s="10"/>
      <c r="J25" s="82">
        <v>0.12</v>
      </c>
      <c r="K25" s="10"/>
      <c r="L25" s="14">
        <v>0</v>
      </c>
      <c r="M25" s="10"/>
      <c r="N25" s="23">
        <f>'درآمد ناشی از تغییر قیمت اوراق'!Q10</f>
        <v>2747862046</v>
      </c>
      <c r="O25" s="10"/>
      <c r="P25" s="14">
        <f>N25+L25</f>
        <v>2747862046</v>
      </c>
      <c r="Q25" s="10"/>
      <c r="R25" s="37">
        <v>0.47</v>
      </c>
      <c r="T25" s="31"/>
      <c r="U25" s="31"/>
    </row>
    <row r="26" spans="1:26" ht="24" customHeight="1">
      <c r="A26" s="106" t="s">
        <v>106</v>
      </c>
      <c r="B26" s="106"/>
      <c r="C26" s="10"/>
      <c r="D26" s="14">
        <f>'درآمد ناشی از فروش'!I8</f>
        <v>1772969417</v>
      </c>
      <c r="E26" s="10"/>
      <c r="F26" s="23">
        <v>0</v>
      </c>
      <c r="G26" s="10"/>
      <c r="H26" s="14">
        <f>F26+D26</f>
        <v>1772969417</v>
      </c>
      <c r="I26" s="10"/>
      <c r="J26" s="82">
        <v>0.3</v>
      </c>
      <c r="K26" s="10"/>
      <c r="L26" s="14">
        <f>'درآمد ناشی از فروش'!Q8</f>
        <v>1917152370</v>
      </c>
      <c r="M26" s="10"/>
      <c r="N26" s="23">
        <v>0</v>
      </c>
      <c r="O26" s="10"/>
      <c r="P26" s="14">
        <f>N26+L26</f>
        <v>1917152370</v>
      </c>
      <c r="Q26" s="10"/>
      <c r="R26" s="37">
        <v>0.33</v>
      </c>
      <c r="T26" s="31"/>
      <c r="U26" s="31"/>
    </row>
    <row r="27" spans="1:26" ht="24.75" customHeight="1" thickBot="1">
      <c r="A27" s="100" t="s">
        <v>14</v>
      </c>
      <c r="B27" s="100"/>
      <c r="C27" s="10"/>
      <c r="D27" s="24">
        <f>SUM(D9:D26)</f>
        <v>216612081258</v>
      </c>
      <c r="E27" s="10"/>
      <c r="F27" s="24">
        <f>SUM(F9:F26)</f>
        <v>26103927500</v>
      </c>
      <c r="G27" s="23"/>
      <c r="H27" s="24">
        <f>SUM(H9:H26)</f>
        <v>242716008758</v>
      </c>
      <c r="I27" s="10"/>
      <c r="J27" s="83">
        <f>SUM(J9:J26)</f>
        <v>40.939999999999991</v>
      </c>
      <c r="K27" s="10"/>
      <c r="L27" s="16">
        <f>SUM(L9:L26)</f>
        <v>421775465614</v>
      </c>
      <c r="M27" s="10"/>
      <c r="N27" s="24">
        <f>SUM(N9:N26)</f>
        <v>5425353043</v>
      </c>
      <c r="O27" s="10"/>
      <c r="P27" s="16">
        <f>SUM(P9:P26)</f>
        <v>427200818657</v>
      </c>
      <c r="Q27" s="10"/>
      <c r="R27" s="38">
        <f>SUM(R9:R26)</f>
        <v>73.519999999999982</v>
      </c>
      <c r="T27" s="31"/>
      <c r="U27" s="31"/>
    </row>
    <row r="28" spans="1:26" ht="13.5" thickTop="1">
      <c r="F28" s="21"/>
      <c r="L28" s="20"/>
      <c r="N28" s="21"/>
      <c r="U28" s="20"/>
    </row>
    <row r="29" spans="1:26">
      <c r="D29" s="21"/>
      <c r="L29" s="20"/>
      <c r="N29" s="21"/>
    </row>
    <row r="30" spans="1:26">
      <c r="D30" s="21"/>
      <c r="F30" s="21"/>
      <c r="H30" s="21"/>
      <c r="L30" s="20"/>
      <c r="N30" s="21"/>
    </row>
    <row r="31" spans="1:26">
      <c r="D31" s="21"/>
      <c r="F31" s="21"/>
      <c r="H31" s="21"/>
      <c r="L31" s="20"/>
      <c r="N31" s="21"/>
    </row>
    <row r="32" spans="1:26">
      <c r="D32" s="21"/>
      <c r="F32" s="21"/>
      <c r="L32" s="20"/>
      <c r="N32" s="21"/>
    </row>
    <row r="33" spans="4:14">
      <c r="D33" s="21"/>
      <c r="F33" s="21"/>
      <c r="L33" s="67"/>
      <c r="N33" s="21"/>
    </row>
    <row r="34" spans="4:14">
      <c r="D34" s="21"/>
      <c r="L34" s="45"/>
    </row>
  </sheetData>
  <mergeCells count="28">
    <mergeCell ref="A27:B27"/>
    <mergeCell ref="A21:B21"/>
    <mergeCell ref="A13:B13"/>
    <mergeCell ref="A17:B17"/>
    <mergeCell ref="A18:B18"/>
    <mergeCell ref="A22:B22"/>
    <mergeCell ref="A16:B16"/>
    <mergeCell ref="A19:B19"/>
    <mergeCell ref="A24:B24"/>
    <mergeCell ref="A20:B20"/>
    <mergeCell ref="A25:B25"/>
    <mergeCell ref="A26:B26"/>
    <mergeCell ref="A9:B9"/>
    <mergeCell ref="A15:B15"/>
    <mergeCell ref="A11:B11"/>
    <mergeCell ref="A12:B12"/>
    <mergeCell ref="A23:B23"/>
    <mergeCell ref="A10:B10"/>
    <mergeCell ref="A14:B14"/>
    <mergeCell ref="A1:R1"/>
    <mergeCell ref="A2:R2"/>
    <mergeCell ref="A3:R3"/>
    <mergeCell ref="A5:R5"/>
    <mergeCell ref="A7:B8"/>
    <mergeCell ref="H7:J7"/>
    <mergeCell ref="P7:R7"/>
    <mergeCell ref="D6:J6"/>
    <mergeCell ref="L6:R6"/>
  </mergeCells>
  <pageMargins left="0.39" right="0.39" top="0.39" bottom="0.39" header="0" footer="0"/>
  <pageSetup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M21"/>
  <sheetViews>
    <sheetView rightToLeft="1" view="pageBreakPreview" zoomScaleNormal="100" zoomScaleSheetLayoutView="100" workbookViewId="0">
      <selection activeCell="C16" sqref="C16"/>
    </sheetView>
  </sheetViews>
  <sheetFormatPr defaultRowHeight="12.75"/>
  <cols>
    <col min="1" max="1" width="34.140625" bestFit="1" customWidth="1"/>
    <col min="2" max="2" width="1.28515625" customWidth="1"/>
    <col min="3" max="3" width="19.42578125" customWidth="1"/>
    <col min="4" max="4" width="1.28515625" customWidth="1"/>
    <col min="5" max="5" width="16.5703125" customWidth="1"/>
    <col min="6" max="6" width="1.28515625" customWidth="1"/>
    <col min="7" max="7" width="19.42578125" customWidth="1"/>
    <col min="8" max="8" width="1.28515625" customWidth="1"/>
    <col min="9" max="9" width="15.5703125" customWidth="1"/>
    <col min="10" max="10" width="0.28515625" customWidth="1"/>
    <col min="26" max="26" width="11.5703125" customWidth="1"/>
  </cols>
  <sheetData>
    <row r="1" spans="1:13" ht="29.1" customHeight="1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13" ht="21.75" customHeight="1">
      <c r="A2" s="98" t="s">
        <v>25</v>
      </c>
      <c r="B2" s="98"/>
      <c r="C2" s="98"/>
      <c r="D2" s="98"/>
      <c r="E2" s="98"/>
      <c r="F2" s="98"/>
      <c r="G2" s="98"/>
      <c r="H2" s="98"/>
      <c r="I2" s="98"/>
    </row>
    <row r="3" spans="1:13" ht="21.75" customHeight="1">
      <c r="A3" s="98" t="s">
        <v>108</v>
      </c>
      <c r="B3" s="98"/>
      <c r="C3" s="98"/>
      <c r="D3" s="98"/>
      <c r="E3" s="98"/>
      <c r="F3" s="98"/>
      <c r="G3" s="98"/>
      <c r="H3" s="98"/>
      <c r="I3" s="98"/>
    </row>
    <row r="4" spans="1:13" ht="14.45" customHeight="1"/>
    <row r="5" spans="1:13" ht="32.25" customHeight="1">
      <c r="A5" s="99" t="s">
        <v>63</v>
      </c>
      <c r="B5" s="99"/>
      <c r="C5" s="99"/>
      <c r="D5" s="99"/>
      <c r="E5" s="99"/>
      <c r="F5" s="99"/>
      <c r="G5" s="99"/>
      <c r="H5" s="99"/>
      <c r="I5" s="99"/>
    </row>
    <row r="6" spans="1:13" ht="24.75" customHeight="1">
      <c r="A6" s="10"/>
      <c r="B6" s="10"/>
      <c r="C6" s="105" t="s">
        <v>110</v>
      </c>
      <c r="D6" s="105"/>
      <c r="E6" s="105"/>
      <c r="F6" s="10"/>
      <c r="G6" s="105" t="s">
        <v>112</v>
      </c>
      <c r="H6" s="105"/>
      <c r="I6" s="105"/>
    </row>
    <row r="7" spans="1:13" ht="40.5" customHeight="1">
      <c r="A7" s="2" t="s">
        <v>39</v>
      </c>
      <c r="B7" s="10"/>
      <c r="C7" s="4" t="s">
        <v>40</v>
      </c>
      <c r="D7" s="11"/>
      <c r="E7" s="4" t="s">
        <v>41</v>
      </c>
      <c r="F7" s="10"/>
      <c r="G7" s="4" t="s">
        <v>40</v>
      </c>
      <c r="H7" s="11"/>
      <c r="I7" s="4" t="s">
        <v>41</v>
      </c>
    </row>
    <row r="8" spans="1:13" ht="24.75" customHeight="1">
      <c r="A8" s="12" t="s">
        <v>54</v>
      </c>
      <c r="B8" s="10"/>
      <c r="C8" s="14">
        <v>63629</v>
      </c>
      <c r="D8" s="10"/>
      <c r="E8" s="48" t="s">
        <v>62</v>
      </c>
      <c r="F8" s="10"/>
      <c r="G8" s="14">
        <v>46569130</v>
      </c>
      <c r="H8" s="10"/>
      <c r="I8" s="48" t="s">
        <v>62</v>
      </c>
      <c r="L8" s="20"/>
      <c r="M8" s="20"/>
    </row>
    <row r="9" spans="1:13" ht="24.75" customHeight="1">
      <c r="A9" s="13" t="s">
        <v>89</v>
      </c>
      <c r="B9" s="10"/>
      <c r="C9" s="14">
        <v>5853</v>
      </c>
      <c r="D9" s="10"/>
      <c r="E9" s="49" t="s">
        <v>62</v>
      </c>
      <c r="F9" s="10"/>
      <c r="G9" s="14">
        <v>87096</v>
      </c>
      <c r="H9" s="10"/>
      <c r="I9" s="49" t="s">
        <v>62</v>
      </c>
      <c r="L9" s="20"/>
      <c r="M9" s="20"/>
    </row>
    <row r="10" spans="1:13" ht="24.75" customHeight="1">
      <c r="A10" s="13" t="s">
        <v>55</v>
      </c>
      <c r="B10" s="10"/>
      <c r="C10" s="14">
        <v>153058</v>
      </c>
      <c r="D10" s="10"/>
      <c r="E10" s="49" t="s">
        <v>62</v>
      </c>
      <c r="F10" s="10"/>
      <c r="G10" s="14">
        <v>2316107</v>
      </c>
      <c r="H10" s="10"/>
      <c r="I10" s="49" t="s">
        <v>62</v>
      </c>
      <c r="L10" s="20"/>
      <c r="M10" s="20"/>
    </row>
    <row r="11" spans="1:13" ht="24.75" customHeight="1">
      <c r="A11" s="13" t="s">
        <v>56</v>
      </c>
      <c r="B11" s="10"/>
      <c r="C11" s="14">
        <v>31713</v>
      </c>
      <c r="D11" s="10"/>
      <c r="E11" s="49" t="s">
        <v>62</v>
      </c>
      <c r="F11" s="10"/>
      <c r="G11" s="14">
        <v>305195</v>
      </c>
      <c r="H11" s="10"/>
      <c r="I11" s="49" t="s">
        <v>62</v>
      </c>
      <c r="L11" s="20"/>
      <c r="M11" s="20"/>
    </row>
    <row r="12" spans="1:13" ht="24.75" customHeight="1">
      <c r="A12" s="13" t="s">
        <v>54</v>
      </c>
      <c r="B12" s="10"/>
      <c r="C12" s="14">
        <v>0</v>
      </c>
      <c r="D12" s="10"/>
      <c r="E12" s="49" t="s">
        <v>62</v>
      </c>
      <c r="F12" s="10"/>
      <c r="G12" s="14">
        <v>1401119118</v>
      </c>
      <c r="H12" s="10"/>
      <c r="I12" s="49" t="s">
        <v>62</v>
      </c>
      <c r="L12" s="20"/>
      <c r="M12" s="20"/>
    </row>
    <row r="13" spans="1:13" ht="24.75" customHeight="1">
      <c r="A13" s="13" t="s">
        <v>89</v>
      </c>
      <c r="B13" s="10"/>
      <c r="C13" s="14">
        <v>1087123252</v>
      </c>
      <c r="D13" s="10"/>
      <c r="E13" s="49" t="s">
        <v>62</v>
      </c>
      <c r="F13" s="10"/>
      <c r="G13" s="14">
        <v>6890958678</v>
      </c>
      <c r="H13" s="10"/>
      <c r="I13" s="49" t="s">
        <v>62</v>
      </c>
      <c r="L13" s="20"/>
      <c r="M13" s="20"/>
    </row>
    <row r="14" spans="1:13" ht="24.75" customHeight="1">
      <c r="A14" s="13" t="s">
        <v>24</v>
      </c>
      <c r="B14" s="10"/>
      <c r="C14" s="14">
        <v>30667</v>
      </c>
      <c r="D14" s="10"/>
      <c r="E14" s="49" t="s">
        <v>62</v>
      </c>
      <c r="F14" s="10"/>
      <c r="G14" s="14">
        <v>271203</v>
      </c>
      <c r="H14" s="10"/>
      <c r="I14" s="49" t="s">
        <v>62</v>
      </c>
      <c r="L14" s="20"/>
      <c r="M14" s="20"/>
    </row>
    <row r="15" spans="1:13" ht="24.75" customHeight="1" thickBot="1">
      <c r="A15" s="8" t="s">
        <v>14</v>
      </c>
      <c r="B15" s="10"/>
      <c r="C15" s="16">
        <f>SUM(C8:C14)</f>
        <v>1087408172</v>
      </c>
      <c r="D15" s="10"/>
      <c r="E15" s="16" t="s">
        <v>62</v>
      </c>
      <c r="F15" s="10"/>
      <c r="G15" s="16">
        <f>SUM(G8:G14)</f>
        <v>8341626527</v>
      </c>
      <c r="H15" s="10"/>
      <c r="I15" s="16" t="s">
        <v>62</v>
      </c>
      <c r="L15" s="20"/>
      <c r="M15" s="20"/>
    </row>
    <row r="16" spans="1:13" ht="13.5" thickTop="1"/>
    <row r="18" spans="3:7">
      <c r="G18" s="25"/>
    </row>
    <row r="19" spans="3:7">
      <c r="C19" s="20"/>
      <c r="G19" s="25"/>
    </row>
    <row r="20" spans="3:7">
      <c r="G20" s="20"/>
    </row>
    <row r="21" spans="3:7">
      <c r="G21" s="20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17"/>
  <sheetViews>
    <sheetView rightToLeft="1" view="pageBreakPreview" zoomScaleNormal="100" zoomScaleSheetLayoutView="100" workbookViewId="0">
      <selection activeCell="F26" sqref="F26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27" max="27" width="11.5703125" customWidth="1"/>
  </cols>
  <sheetData>
    <row r="1" spans="1:6" ht="29.1" customHeight="1">
      <c r="A1" s="98" t="s">
        <v>0</v>
      </c>
      <c r="B1" s="98"/>
      <c r="C1" s="98"/>
      <c r="D1" s="98"/>
      <c r="E1" s="98"/>
      <c r="F1" s="98"/>
    </row>
    <row r="2" spans="1:6" ht="21.75" customHeight="1">
      <c r="A2" s="98" t="s">
        <v>25</v>
      </c>
      <c r="B2" s="98"/>
      <c r="C2" s="98"/>
      <c r="D2" s="98"/>
      <c r="E2" s="98"/>
      <c r="F2" s="98"/>
    </row>
    <row r="3" spans="1:6" ht="21.75" customHeight="1">
      <c r="A3" s="98" t="s">
        <v>108</v>
      </c>
      <c r="B3" s="98"/>
      <c r="C3" s="98"/>
      <c r="D3" s="98"/>
      <c r="E3" s="98"/>
      <c r="F3" s="98"/>
    </row>
    <row r="4" spans="1:6" ht="14.45" customHeight="1"/>
    <row r="5" spans="1:6" ht="29.1" customHeight="1">
      <c r="A5" s="99" t="s">
        <v>64</v>
      </c>
      <c r="B5" s="99"/>
      <c r="C5" s="99"/>
      <c r="D5" s="99"/>
      <c r="E5" s="99"/>
      <c r="F5" s="99"/>
    </row>
    <row r="6" spans="1:6" ht="24.75" customHeight="1">
      <c r="D6" s="18" t="s">
        <v>110</v>
      </c>
      <c r="F6" s="18" t="s">
        <v>109</v>
      </c>
    </row>
    <row r="7" spans="1:6" ht="24.75" customHeight="1">
      <c r="A7" s="101" t="s">
        <v>34</v>
      </c>
      <c r="B7" s="101"/>
      <c r="D7" s="3" t="s">
        <v>21</v>
      </c>
      <c r="F7" s="3" t="s">
        <v>21</v>
      </c>
    </row>
    <row r="8" spans="1:6" ht="24.75" customHeight="1">
      <c r="A8" s="110" t="s">
        <v>34</v>
      </c>
      <c r="B8" s="110"/>
      <c r="D8" s="47">
        <v>0</v>
      </c>
      <c r="E8" s="10"/>
      <c r="F8" s="47">
        <v>0</v>
      </c>
    </row>
    <row r="9" spans="1:6" ht="24.75" customHeight="1">
      <c r="A9" s="106" t="s">
        <v>42</v>
      </c>
      <c r="B9" s="106"/>
      <c r="D9" s="14">
        <v>0</v>
      </c>
      <c r="E9" s="10"/>
      <c r="F9" s="14">
        <v>1026349</v>
      </c>
    </row>
    <row r="10" spans="1:6" ht="24.75" customHeight="1">
      <c r="A10" s="106" t="s">
        <v>43</v>
      </c>
      <c r="B10" s="106"/>
      <c r="D10" s="15">
        <v>0</v>
      </c>
      <c r="E10" s="10"/>
      <c r="F10" s="15">
        <v>0</v>
      </c>
    </row>
    <row r="11" spans="1:6" ht="24.75" customHeight="1">
      <c r="A11" s="100" t="s">
        <v>14</v>
      </c>
      <c r="B11" s="100"/>
      <c r="D11" s="16">
        <f>SUM(D8:D10)</f>
        <v>0</v>
      </c>
      <c r="E11" s="10"/>
      <c r="F11" s="16">
        <f>SUM(F8:F10)</f>
        <v>1026349</v>
      </c>
    </row>
    <row r="15" spans="1:6">
      <c r="F15" s="25"/>
    </row>
    <row r="17" spans="6:6">
      <c r="F17" s="20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جلد</vt:lpstr>
      <vt:lpstr>سهام</vt:lpstr>
      <vt:lpstr>واحدهای صندوق</vt:lpstr>
      <vt:lpstr>سپرده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 سود سهام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Ayda Azimi</dc:creator>
  <dc:description/>
  <cp:lastModifiedBy>Ayda Azimi</cp:lastModifiedBy>
  <cp:lastPrinted>2026-02-22T14:28:27Z</cp:lastPrinted>
  <dcterms:created xsi:type="dcterms:W3CDTF">2025-07-23T11:35:20Z</dcterms:created>
  <dcterms:modified xsi:type="dcterms:W3CDTF">2026-06-27T08:31:49Z</dcterms:modified>
</cp:coreProperties>
</file>