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صندوق\Sepanta\گزارشات قانونی و دوره ای\صورت وضعیت پرتفوی\1405\"/>
    </mc:Choice>
  </mc:AlternateContent>
  <xr:revisionPtr revIDLastSave="0" documentId="13_ncr:1_{04153373-8FE9-47C0-A3B8-4101F0926604}" xr6:coauthVersionLast="47" xr6:coauthVersionMax="47" xr10:uidLastSave="{00000000-0000-0000-0000-000000000000}"/>
  <bookViews>
    <workbookView xWindow="-120" yWindow="-120" windowWidth="29040" windowHeight="15840" tabRatio="906" xr2:uid="{00000000-000D-0000-FFFF-FFFF00000000}"/>
  </bookViews>
  <sheets>
    <sheet name="جلد" sheetId="1" r:id="rId1"/>
    <sheet name="سهام" sheetId="2" r:id="rId2"/>
    <sheet name="واحدهای صندوق" sheetId="4" r:id="rId3"/>
    <sheet name="سپرده" sheetId="7" r:id="rId4"/>
    <sheet name="درآمدها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ایر درآمدها" sheetId="14" r:id="rId9"/>
    <sheet name="سود سپرده بانکی" sheetId="18" r:id="rId10"/>
    <sheet name="درآمد ناشی از فروش" sheetId="19" r:id="rId11"/>
    <sheet name="درآمد ناشی از تغییر قیمت اوراق" sheetId="21" r:id="rId12"/>
    <sheet name="درآمد سود سهام" sheetId="22" r:id="rId13"/>
  </sheets>
  <definedNames>
    <definedName name="_xlnm.Print_Area" localSheetId="0">جلد!$A$1:$C$25</definedName>
    <definedName name="_xlnm.Print_Area" localSheetId="7">'درآمد سپرده بانکی'!$A$1:$J$16</definedName>
    <definedName name="_xlnm.Print_Area" localSheetId="5">'درآمد سرمایه گذاری در سهام'!$A$1:$U$15</definedName>
    <definedName name="_xlnm.Print_Area" localSheetId="6">'درآمد سرمایه گذاری در صندوق'!$A$1:$P$30</definedName>
    <definedName name="_xlnm.Print_Area" localSheetId="12">'درآمد سود سهام'!$A$1:$S$12</definedName>
    <definedName name="_xlnm.Print_Area" localSheetId="11">'درآمد ناشی از تغییر قیمت اوراق'!$A$1:$Q$23</definedName>
    <definedName name="_xlnm.Print_Area" localSheetId="10">'درآمد ناشی از فروش'!$A$1:$Q$33</definedName>
    <definedName name="_xlnm.Print_Area" localSheetId="4">درآمدها!$A$1:$J$12</definedName>
    <definedName name="_xlnm.Print_Area" localSheetId="8">'سایر درآمدها'!$A$1:$F$12</definedName>
    <definedName name="_xlnm.Print_Area" localSheetId="3">سپرده!$A$1:$K$16</definedName>
    <definedName name="_xlnm.Print_Area" localSheetId="1">سهام!$A$1:$AB$14</definedName>
    <definedName name="_xlnm.Print_Area" localSheetId="9">'سود سپرده بانکی'!$A$1:$N$16</definedName>
    <definedName name="_xlnm.Print_Area" localSheetId="2">'واحدهای صندوق'!$A$1:$Z$20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8" l="1"/>
  <c r="O8" i="22"/>
  <c r="S8" i="22" s="1"/>
  <c r="R9" i="9" s="1"/>
  <c r="O9" i="22"/>
  <c r="O10" i="22"/>
  <c r="N26" i="10"/>
  <c r="N27" i="10"/>
  <c r="N28" i="10"/>
  <c r="L28" i="10"/>
  <c r="L27" i="10"/>
  <c r="L18" i="10"/>
  <c r="L17" i="10"/>
  <c r="L16" i="10"/>
  <c r="L15" i="10"/>
  <c r="L14" i="10"/>
  <c r="O12" i="9"/>
  <c r="O10" i="9"/>
  <c r="C32" i="19"/>
  <c r="E32" i="19"/>
  <c r="G32" i="19"/>
  <c r="I32" i="19"/>
  <c r="K32" i="19"/>
  <c r="M32" i="19"/>
  <c r="O32" i="19"/>
  <c r="Q32" i="19"/>
  <c r="J29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M13" i="9"/>
  <c r="M12" i="9"/>
  <c r="M11" i="9"/>
  <c r="M10" i="9"/>
  <c r="M9" i="9"/>
  <c r="D29" i="10"/>
  <c r="H11" i="10"/>
  <c r="H12" i="10"/>
  <c r="H14" i="10"/>
  <c r="H15" i="10"/>
  <c r="H16" i="10"/>
  <c r="H17" i="10"/>
  <c r="H18" i="10"/>
  <c r="H19" i="10"/>
  <c r="H20" i="10"/>
  <c r="H21" i="10"/>
  <c r="H22" i="10"/>
  <c r="H23" i="10"/>
  <c r="H24" i="10"/>
  <c r="H26" i="10"/>
  <c r="H27" i="10"/>
  <c r="H28" i="10"/>
  <c r="F28" i="10"/>
  <c r="F27" i="10"/>
  <c r="F18" i="10"/>
  <c r="F17" i="10"/>
  <c r="F16" i="10"/>
  <c r="F15" i="10"/>
  <c r="F14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D12" i="10"/>
  <c r="D11" i="10"/>
  <c r="D10" i="10"/>
  <c r="D9" i="10"/>
  <c r="I11" i="9"/>
  <c r="I10" i="9"/>
  <c r="I9" i="9"/>
  <c r="D13" i="9"/>
  <c r="D12" i="9"/>
  <c r="D11" i="9"/>
  <c r="D10" i="9"/>
  <c r="D9" i="9"/>
  <c r="Q21" i="21"/>
  <c r="I19" i="21"/>
  <c r="F9" i="9" s="1"/>
  <c r="I20" i="21"/>
  <c r="I21" i="21"/>
  <c r="I14" i="21"/>
  <c r="I15" i="21"/>
  <c r="I16" i="21"/>
  <c r="F12" i="9" s="1"/>
  <c r="Q14" i="21"/>
  <c r="Q15" i="21"/>
  <c r="Q16" i="21"/>
  <c r="Q17" i="21"/>
  <c r="O22" i="21"/>
  <c r="M22" i="21"/>
  <c r="K22" i="21"/>
  <c r="G22" i="21"/>
  <c r="E22" i="21"/>
  <c r="C22" i="21"/>
  <c r="Q15" i="19"/>
  <c r="Q16" i="19"/>
  <c r="I15" i="19"/>
  <c r="I16" i="19"/>
  <c r="Q10" i="19"/>
  <c r="Q9" i="19"/>
  <c r="Q8" i="19"/>
  <c r="Q23" i="19"/>
  <c r="I23" i="19"/>
  <c r="I11" i="19"/>
  <c r="Q11" i="19"/>
  <c r="Q11" i="22"/>
  <c r="K11" i="22"/>
  <c r="I11" i="22"/>
  <c r="S10" i="22"/>
  <c r="R11" i="9" s="1"/>
  <c r="M9" i="22"/>
  <c r="M11" i="22" s="1"/>
  <c r="M10" i="22"/>
  <c r="M8" i="22"/>
  <c r="F11" i="14"/>
  <c r="C15" i="7"/>
  <c r="E15" i="7"/>
  <c r="G15" i="7"/>
  <c r="I15" i="7"/>
  <c r="K15" i="7"/>
  <c r="Z19" i="4"/>
  <c r="O11" i="22" l="1"/>
  <c r="X19" i="4"/>
  <c r="V19" i="4"/>
  <c r="R19" i="4"/>
  <c r="P19" i="4"/>
  <c r="N19" i="4"/>
  <c r="L19" i="4"/>
  <c r="J19" i="4"/>
  <c r="H19" i="4"/>
  <c r="F19" i="4"/>
  <c r="D19" i="4"/>
  <c r="G15" i="13"/>
  <c r="C15" i="13"/>
  <c r="K13" i="2"/>
  <c r="M13" i="2"/>
  <c r="G13" i="2"/>
  <c r="E13" i="2"/>
  <c r="T13" i="9"/>
  <c r="Q12" i="19"/>
  <c r="Q13" i="19"/>
  <c r="Q14" i="19"/>
  <c r="Q17" i="19"/>
  <c r="Q18" i="19"/>
  <c r="Q19" i="19"/>
  <c r="Q20" i="19"/>
  <c r="Q21" i="19"/>
  <c r="Q22" i="19"/>
  <c r="Q24" i="19"/>
  <c r="Q25" i="19"/>
  <c r="Q26" i="19"/>
  <c r="Q27" i="19"/>
  <c r="Q28" i="19"/>
  <c r="Q29" i="19"/>
  <c r="Q30" i="19"/>
  <c r="Q31" i="19"/>
  <c r="I9" i="19"/>
  <c r="I10" i="19"/>
  <c r="K13" i="9"/>
  <c r="I12" i="19"/>
  <c r="I13" i="19"/>
  <c r="I14" i="19"/>
  <c r="I17" i="19"/>
  <c r="I18" i="19"/>
  <c r="I19" i="19"/>
  <c r="I20" i="19"/>
  <c r="I21" i="19"/>
  <c r="I22" i="19"/>
  <c r="I24" i="19"/>
  <c r="I25" i="19"/>
  <c r="I26" i="19"/>
  <c r="I27" i="19"/>
  <c r="I28" i="19"/>
  <c r="I29" i="19"/>
  <c r="I30" i="19"/>
  <c r="I31" i="19"/>
  <c r="I8" i="19"/>
  <c r="S9" i="22"/>
  <c r="Q9" i="21"/>
  <c r="Q10" i="21"/>
  <c r="L25" i="10" s="1"/>
  <c r="N25" i="10" s="1"/>
  <c r="Q11" i="21"/>
  <c r="Q12" i="21"/>
  <c r="L13" i="10" s="1"/>
  <c r="Q13" i="21"/>
  <c r="O11" i="9" s="1"/>
  <c r="Q18" i="21"/>
  <c r="Q19" i="21"/>
  <c r="O9" i="9" s="1"/>
  <c r="Q20" i="21"/>
  <c r="I9" i="21"/>
  <c r="I10" i="21"/>
  <c r="F25" i="10" s="1"/>
  <c r="H25" i="10" s="1"/>
  <c r="I11" i="21"/>
  <c r="I12" i="21"/>
  <c r="F13" i="10" s="1"/>
  <c r="H13" i="10" s="1"/>
  <c r="I13" i="21"/>
  <c r="F11" i="9" s="1"/>
  <c r="I17" i="21"/>
  <c r="F10" i="9" s="1"/>
  <c r="F14" i="9" s="1"/>
  <c r="I18" i="21"/>
  <c r="O13" i="2"/>
  <c r="Y13" i="2"/>
  <c r="W13" i="2"/>
  <c r="S13" i="2"/>
  <c r="Q13" i="2"/>
  <c r="I13" i="2"/>
  <c r="O14" i="9" l="1"/>
  <c r="S11" i="22"/>
  <c r="R10" i="9"/>
  <c r="T10" i="9" s="1"/>
  <c r="D14" i="9"/>
  <c r="T11" i="9"/>
  <c r="K11" i="9"/>
  <c r="K10" i="9"/>
  <c r="T12" i="9"/>
  <c r="K12" i="9"/>
  <c r="AA13" i="2"/>
  <c r="N14" i="10"/>
  <c r="I15" i="18"/>
  <c r="M14" i="18"/>
  <c r="M13" i="18"/>
  <c r="M12" i="18"/>
  <c r="M11" i="18"/>
  <c r="M10" i="18"/>
  <c r="M9" i="18"/>
  <c r="M8" i="18"/>
  <c r="G14" i="18"/>
  <c r="G13" i="18"/>
  <c r="G12" i="18"/>
  <c r="G11" i="18"/>
  <c r="G10" i="18"/>
  <c r="G9" i="18"/>
  <c r="G8" i="18"/>
  <c r="I8" i="21"/>
  <c r="H9" i="10"/>
  <c r="K15" i="18"/>
  <c r="E15" i="18"/>
  <c r="C15" i="18"/>
  <c r="D11" i="14"/>
  <c r="I22" i="21" l="1"/>
  <c r="F10" i="10"/>
  <c r="R14" i="9"/>
  <c r="M15" i="18"/>
  <c r="G15" i="18"/>
  <c r="N9" i="10"/>
  <c r="N11" i="10"/>
  <c r="J11" i="8"/>
  <c r="N16" i="10"/>
  <c r="N19" i="10"/>
  <c r="N20" i="10"/>
  <c r="N21" i="10"/>
  <c r="H10" i="10" l="1"/>
  <c r="H29" i="10" s="1"/>
  <c r="F29" i="10"/>
  <c r="K9" i="9"/>
  <c r="K14" i="9" s="1"/>
  <c r="I14" i="9"/>
  <c r="N18" i="10"/>
  <c r="N13" i="10"/>
  <c r="N17" i="10"/>
  <c r="N15" i="10"/>
  <c r="N12" i="10"/>
  <c r="M14" i="9" l="1"/>
  <c r="T9" i="9"/>
  <c r="T14" i="9" s="1"/>
  <c r="N22" i="10"/>
  <c r="F10" i="8"/>
  <c r="Q8" i="21"/>
  <c r="Q22" i="21" l="1"/>
  <c r="L10" i="10"/>
  <c r="L29" i="10" s="1"/>
  <c r="F9" i="8"/>
  <c r="N10" i="10" l="1"/>
  <c r="N29" i="10" s="1"/>
  <c r="N23" i="10"/>
  <c r="N24" i="10"/>
  <c r="H14" i="9" l="1"/>
  <c r="Q14" i="9"/>
  <c r="F7" i="8" l="1"/>
  <c r="F8" i="8" l="1"/>
  <c r="F11" i="8" l="1"/>
</calcChain>
</file>

<file path=xl/sharedStrings.xml><?xml version="1.0" encoding="utf-8"?>
<sst xmlns="http://schemas.openxmlformats.org/spreadsheetml/2006/main" count="341" uniqueCount="122">
  <si>
    <t>صندوق اختصاصی بازارگردانی سپنتا</t>
  </si>
  <si>
    <t>صورت وضعیت پرتفوی</t>
  </si>
  <si>
    <t>تغییرات طی دوره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</si>
  <si>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</si>
  <si>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</si>
  <si>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</si>
  <si>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</si>
  <si>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</si>
  <si>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</si>
  <si>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</si>
  <si>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</si>
  <si>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</si>
  <si>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زندگی خاورمیانه</t>
  </si>
  <si>
    <t>بیمه حافظ</t>
  </si>
  <si>
    <t>جمع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</si>
  <si>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</si>
  <si>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</si>
  <si>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</si>
  <si>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</si>
  <si>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</si>
  <si>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سپرده های بانکی</t>
  </si>
  <si>
    <t>مبلغ</t>
  </si>
  <si>
    <t>افزایش</t>
  </si>
  <si>
    <t>کاهش</t>
  </si>
  <si>
    <t>سپرده کوتاه مدت بانک ملی بورس اوراق بهادار</t>
  </si>
  <si>
    <t>صورت وضعیت درآمدها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</si>
  <si>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</si>
  <si>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</si>
  <si>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</si>
  <si>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</si>
  <si>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</si>
  <si>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درآمد حاصل از سرمایه گذاری در واحدهای صندوق های سرمایه گذاری</t>
  </si>
  <si>
    <t>2-2</t>
  </si>
  <si>
    <t>درآمد حاصل از سرمایه گذاری در سپرده بانکی و گواهی سپرده</t>
  </si>
  <si>
    <t>سایر درآمدها</t>
  </si>
  <si>
    <t>سهام</t>
  </si>
  <si>
    <t>درآمد سود سهام</t>
  </si>
  <si>
    <t>درآمد تغییر ارزش</t>
  </si>
  <si>
    <t>درآمد فروش</t>
  </si>
  <si>
    <t>نام سپرده بانکی</t>
  </si>
  <si>
    <t>سود سپرده بانکی و گواهی سپرده</t>
  </si>
  <si>
    <t>درصد سود به میانگین سپرده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</si>
  <si>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</si>
  <si>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</si>
  <si>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</si>
  <si>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</si>
  <si>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</si>
  <si>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خالص بهای فروش</t>
  </si>
  <si>
    <t>ارزش دفتری</t>
  </si>
  <si>
    <t>سود و زیان ناشی از فروش</t>
  </si>
  <si>
    <t>سود و زیان ناشی از تغییر قیمت</t>
  </si>
  <si>
    <t>1- سرمایه گذاری ها</t>
  </si>
  <si>
    <t>1-2-سرمایه‌گذاری در واحدهای صندوق های سرمایه گذاری</t>
  </si>
  <si>
    <t>1-3-سرمایه گذاری در سپرده بانکی</t>
  </si>
  <si>
    <t xml:space="preserve">سپرده بانکی نزد بانک گردشگری  </t>
  </si>
  <si>
    <t>سپرده بانکی نزد بانک خاورمیانه</t>
  </si>
  <si>
    <t>سپرده بانکی نزد بانک شهر</t>
  </si>
  <si>
    <t>مشخصات حساب بانکی</t>
  </si>
  <si>
    <t>2-درآمد حاصل از سرمایه گذاری ها</t>
  </si>
  <si>
    <t>یادداشت 3-3</t>
  </si>
  <si>
    <t>یادداشت 2-3</t>
  </si>
  <si>
    <t>2-2-درآمد حاصل از سرمایه­گذاری در واحدهای صندوق سرمایه گذاری</t>
  </si>
  <si>
    <t>......</t>
  </si>
  <si>
    <t>2-3-درآمد حاصل از سرمایه­گذاری در سپرده بانکی و گواهی سپرده</t>
  </si>
  <si>
    <t>3-1-سود اوراق بهادار با درآمد ثابت و سپرده بانکی</t>
  </si>
  <si>
    <t>3-2-سود(زیان) حاصل از فروش اوراق بهادار</t>
  </si>
  <si>
    <t>3-3-درآمد ناشی از تغییر قیمت اوراق بهادار</t>
  </si>
  <si>
    <t>یادداشت3-3</t>
  </si>
  <si>
    <t>یادداشت 4-3</t>
  </si>
  <si>
    <t>2-1</t>
  </si>
  <si>
    <t>2-3</t>
  </si>
  <si>
    <t>2-4</t>
  </si>
  <si>
    <t>1-1-سرمایه گذاری در سهام و حق تقدم سهام</t>
  </si>
  <si>
    <t>صندوق درآمد ثابت سام</t>
  </si>
  <si>
    <t>صندوق درآمد ثابت اکسیژن</t>
  </si>
  <si>
    <t>صندوق سهامی اکسیژن</t>
  </si>
  <si>
    <t>صندوق درآمد ثابت ماه آفرید سپینود</t>
  </si>
  <si>
    <t>صندوق درآمد ثابت خاتم ایساتیس پویا</t>
  </si>
  <si>
    <t>صندوق درآمد ثابت کیمیا</t>
  </si>
  <si>
    <t>صندوق  سهامی بخشی صنایع سورنا2</t>
  </si>
  <si>
    <t>صندوق سهامی بخشی صنایع سورنا</t>
  </si>
  <si>
    <t xml:space="preserve"> </t>
  </si>
  <si>
    <t>صندوق درآمد ثابت رشد پایدار آبان</t>
  </si>
  <si>
    <t>صندوق سهامی بخشی صنایع سورنا2</t>
  </si>
  <si>
    <t>صندوق درآمد ثابت ویستا</t>
  </si>
  <si>
    <t>ح . بیمه حافظ</t>
  </si>
  <si>
    <t>صندوق درآمد ثابت بازده مانا</t>
  </si>
  <si>
    <t xml:space="preserve">سپرده بانکی نزد بانک پاسارگاد  </t>
  </si>
  <si>
    <t xml:space="preserve">صندوق درآمد ثابت آریا </t>
  </si>
  <si>
    <t>2-1-درآمد حاصل از سرمایه گذاری در سهام و حق تقدم سهام</t>
  </si>
  <si>
    <t>س. توسعه و عمران استان کرمان</t>
  </si>
  <si>
    <t>صندوق سهامی سهم نگر جام جم</t>
  </si>
  <si>
    <t>صندوق درآمد ثابت کارا</t>
  </si>
  <si>
    <t>صندوق درآمد ثابت کارآمد</t>
  </si>
  <si>
    <t>صندوق درآمد ثابت اطمینان هیوا</t>
  </si>
  <si>
    <t xml:space="preserve">3-4-درآمد سود سهام </t>
  </si>
  <si>
    <t>نام سهام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</si>
  <si>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</si>
  <si>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</si>
  <si>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</si>
  <si>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</si>
  <si>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</si>
  <si>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</si>
  <si>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صندوق درآمد ثابت سپر سرمایه بیدار</t>
  </si>
  <si>
    <t>قند شیرین خراسان</t>
  </si>
  <si>
    <t>صندوق  سهامی بخشی صنایع سورنا3</t>
  </si>
  <si>
    <t xml:space="preserve"> قند شیرین خراسان</t>
  </si>
  <si>
    <t>صندوق سهامی بخشی صنایع سورنا3</t>
  </si>
  <si>
    <t>1405/04/31</t>
  </si>
  <si>
    <t>2-4-درآمد حاصل از سرمایه گذاری در واحدهای صندوق سرمایه گذاری</t>
  </si>
  <si>
    <t>صندوق درامد ثابت ثبات ویستا</t>
  </si>
  <si>
    <t>برای ماه منتهی به 1405/05/31</t>
  </si>
  <si>
    <t>1405/05/31</t>
  </si>
  <si>
    <t>طی مرداد ماه</t>
  </si>
  <si>
    <t>از ابتدای سال مالی تا پایان مرداد ماه</t>
  </si>
  <si>
    <t xml:space="preserve">از ابتدای سال مالی تا پایان مرداد ماه </t>
  </si>
  <si>
    <t>صندوق درآمد ثابت آبی هامون</t>
  </si>
  <si>
    <t>صندوق درآمد ثابت ثروت پویا</t>
  </si>
  <si>
    <t xml:space="preserve">سپرده بانکی نزد بانک ملت  </t>
  </si>
  <si>
    <t>1405/05/19</t>
  </si>
  <si>
    <t>صندوق درآمد ثابت پایا ثروت پویا</t>
  </si>
  <si>
    <t>1405/02/23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</si>
</sst>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00000000000"/>
    <numFmt numFmtId="165" formatCode="_(* #,##0.0000_);_(* \(#,##0.0000\);_(* &quot;-&quot;??_);_(@_)"/>
    <numFmt numFmtId="166" formatCode="_(* #,##0_);_(* \(#,##0\);_(* &quot;-&quot;??_);_(@_)"/>
  </numFmts>
  <fonts count="1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8E8E93"/>
      <name val="IRANSans"/>
    </font>
    <font>
      <sz val="10"/>
      <color rgb="FF000000"/>
      <name val="Arial"/>
      <family val="2"/>
    </font>
    <font>
      <sz val="12"/>
      <color theme="1"/>
      <name val="B Nazanin"/>
      <charset val="178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IRANSans"/>
    </font>
    <font>
      <sz val="10"/>
      <color rgb="FFFF0000"/>
      <name val="Arial"/>
      <family val="2"/>
    </font>
    <font>
      <sz val="11"/>
      <color rgb="FF262626"/>
      <name val="IRANSans"/>
    </font>
    <font>
      <sz val="10"/>
      <name val="Arial"/>
      <family val="2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1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4" fillId="0" borderId="4" xfId="0" applyFont="1" applyBorder="1" applyAlignment="1">
      <alignment horizontal="center" vertical="center"/>
    </xf>
    <xf numFmtId="2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38" fontId="0" fillId="0" borderId="0" xfId="0" applyNumberFormat="1" applyAlignment="1">
      <alignment horizontal="left"/>
    </xf>
    <xf numFmtId="38" fontId="5" fillId="0" borderId="2" xfId="0" applyNumberFormat="1" applyFont="1" applyBorder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8" fontId="5" fillId="0" borderId="5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left"/>
    </xf>
    <xf numFmtId="40" fontId="0" fillId="0" borderId="0" xfId="0" applyNumberFormat="1" applyAlignment="1">
      <alignment horizontal="left"/>
    </xf>
    <xf numFmtId="16" fontId="5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right" vertical="center" readingOrder="2"/>
    </xf>
    <xf numFmtId="40" fontId="5" fillId="0" borderId="0" xfId="0" applyNumberFormat="1" applyFont="1" applyAlignment="1">
      <alignment horizontal="center" vertical="center"/>
    </xf>
    <xf numFmtId="40" fontId="5" fillId="0" borderId="7" xfId="0" applyNumberFormat="1" applyFont="1" applyBorder="1" applyAlignment="1">
      <alignment horizontal="center" vertical="center"/>
    </xf>
    <xf numFmtId="40" fontId="5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6" fontId="0" fillId="0" borderId="0" xfId="0" applyNumberFormat="1" applyAlignment="1">
      <alignment horizontal="left"/>
    </xf>
    <xf numFmtId="3" fontId="13" fillId="0" borderId="0" xfId="0" applyNumberFormat="1" applyFont="1" applyAlignment="1">
      <alignment horizontal="left"/>
    </xf>
    <xf numFmtId="3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10" fontId="0" fillId="0" borderId="0" xfId="0" applyNumberFormat="1" applyAlignment="1">
      <alignment horizontal="left"/>
    </xf>
    <xf numFmtId="3" fontId="14" fillId="0" borderId="0" xfId="0" applyNumberFormat="1" applyFont="1" applyAlignment="1">
      <alignment horizontal="left"/>
    </xf>
    <xf numFmtId="0" fontId="7" fillId="0" borderId="0" xfId="3" applyAlignment="1">
      <alignment horizontal="left"/>
    </xf>
    <xf numFmtId="0" fontId="4" fillId="0" borderId="3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/>
    </xf>
    <xf numFmtId="0" fontId="7" fillId="0" borderId="0" xfId="3" applyAlignment="1">
      <alignment horizontal="center" vertical="center"/>
    </xf>
    <xf numFmtId="0" fontId="7" fillId="0" borderId="2" xfId="3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3" fontId="5" fillId="0" borderId="2" xfId="3" applyNumberFormat="1" applyFont="1" applyBorder="1" applyAlignment="1">
      <alignment horizontal="center" vertical="center"/>
    </xf>
    <xf numFmtId="3" fontId="5" fillId="0" borderId="0" xfId="3" applyNumberFormat="1" applyFont="1" applyAlignment="1">
      <alignment horizontal="center" vertical="center"/>
    </xf>
    <xf numFmtId="3" fontId="5" fillId="0" borderId="5" xfId="3" applyNumberFormat="1" applyFont="1" applyBorder="1" applyAlignment="1">
      <alignment horizontal="center" vertical="center"/>
    </xf>
    <xf numFmtId="3" fontId="7" fillId="0" borderId="0" xfId="3" applyNumberFormat="1" applyAlignment="1">
      <alignment horizontal="left"/>
    </xf>
    <xf numFmtId="38" fontId="5" fillId="0" borderId="2" xfId="3" applyNumberFormat="1" applyFont="1" applyBorder="1" applyAlignment="1">
      <alignment horizontal="center" vertical="center"/>
    </xf>
    <xf numFmtId="38" fontId="5" fillId="0" borderId="5" xfId="3" applyNumberFormat="1" applyFont="1" applyBorder="1" applyAlignment="1">
      <alignment horizontal="center" vertical="center"/>
    </xf>
    <xf numFmtId="166" fontId="5" fillId="0" borderId="0" xfId="1" applyNumberFormat="1" applyFont="1" applyFill="1" applyAlignment="1">
      <alignment horizontal="center" vertical="center"/>
    </xf>
    <xf numFmtId="166" fontId="0" fillId="0" borderId="0" xfId="1" applyNumberFormat="1" applyFont="1" applyFill="1" applyAlignment="1">
      <alignment horizontal="left"/>
    </xf>
    <xf numFmtId="40" fontId="5" fillId="0" borderId="4" xfId="0" applyNumberFormat="1" applyFont="1" applyBorder="1" applyAlignment="1">
      <alignment horizontal="center" vertical="center"/>
    </xf>
    <xf numFmtId="37" fontId="15" fillId="0" borderId="0" xfId="1" applyNumberFormat="1" applyFont="1" applyFill="1" applyAlignment="1">
      <alignment horizontal="center" vertical="center"/>
    </xf>
    <xf numFmtId="2" fontId="5" fillId="0" borderId="0" xfId="2" applyNumberFormat="1" applyFont="1" applyFill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  <xf numFmtId="2" fontId="5" fillId="0" borderId="8" xfId="2" applyNumberFormat="1" applyFont="1" applyFill="1" applyBorder="1" applyAlignment="1">
      <alignment horizontal="center" vertical="center"/>
    </xf>
    <xf numFmtId="0" fontId="5" fillId="0" borderId="0" xfId="3" applyFont="1" applyAlignment="1">
      <alignment horizontal="center" vertical="center"/>
    </xf>
    <xf numFmtId="38" fontId="5" fillId="0" borderId="0" xfId="3" applyNumberFormat="1" applyFont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3" fontId="5" fillId="0" borderId="9" xfId="3" applyNumberFormat="1" applyFont="1" applyBorder="1" applyAlignment="1">
      <alignment horizontal="center" vertical="center"/>
    </xf>
    <xf numFmtId="38" fontId="5" fillId="0" borderId="9" xfId="3" applyNumberFormat="1" applyFont="1" applyBorder="1" applyAlignment="1">
      <alignment horizontal="center" vertical="center"/>
    </xf>
    <xf numFmtId="3" fontId="5" fillId="0" borderId="11" xfId="3" applyNumberFormat="1" applyFont="1" applyBorder="1" applyAlignment="1">
      <alignment horizontal="center" vertical="center"/>
    </xf>
    <xf numFmtId="0" fontId="7" fillId="0" borderId="11" xfId="3" applyBorder="1" applyAlignment="1">
      <alignment horizontal="center" vertical="center"/>
    </xf>
    <xf numFmtId="38" fontId="5" fillId="0" borderId="11" xfId="3" applyNumberFormat="1" applyFont="1" applyBorder="1" applyAlignment="1">
      <alignment horizontal="center" vertical="center"/>
    </xf>
    <xf numFmtId="3" fontId="5" fillId="0" borderId="6" xfId="3" applyNumberFormat="1" applyFont="1" applyBorder="1" applyAlignment="1">
      <alignment horizontal="center" vertical="center"/>
    </xf>
    <xf numFmtId="0" fontId="7" fillId="0" borderId="6" xfId="3" applyBorder="1" applyAlignment="1">
      <alignment horizontal="center" vertical="center"/>
    </xf>
    <xf numFmtId="38" fontId="5" fillId="0" borderId="6" xfId="3" applyNumberFormat="1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38" fontId="5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43" fontId="0" fillId="0" borderId="0" xfId="1" applyFont="1" applyFill="1" applyAlignment="1">
      <alignment horizontal="left"/>
    </xf>
    <xf numFmtId="166" fontId="12" fillId="0" borderId="0" xfId="1" applyNumberFormat="1" applyFont="1" applyFill="1" applyAlignment="1">
      <alignment horizontal="left"/>
    </xf>
    <xf numFmtId="38" fontId="5" fillId="0" borderId="6" xfId="0" applyNumberFormat="1" applyFont="1" applyBorder="1" applyAlignment="1">
      <alignment horizontal="center" vertical="center"/>
    </xf>
    <xf numFmtId="38" fontId="5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4" fontId="0" fillId="0" borderId="0" xfId="0" applyNumberFormat="1" applyAlignment="1">
      <alignment horizontal="left"/>
    </xf>
    <xf numFmtId="4" fontId="5" fillId="0" borderId="6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left"/>
    </xf>
    <xf numFmtId="3" fontId="11" fillId="0" borderId="0" xfId="0" applyNumberFormat="1" applyFont="1" applyAlignment="1">
      <alignment horizontal="left"/>
    </xf>
    <xf numFmtId="43" fontId="0" fillId="0" borderId="0" xfId="0" applyNumberFormat="1" applyAlignment="1">
      <alignment horizontal="left"/>
    </xf>
    <xf numFmtId="4" fontId="7" fillId="0" borderId="0" xfId="0" applyNumberFormat="1" applyFont="1" applyAlignment="1">
      <alignment horizontal="left" vertical="center" wrapText="1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3" fontId="7" fillId="0" borderId="0" xfId="0" applyNumberFormat="1" applyFont="1" applyAlignment="1">
      <alignment horizontal="left" vertical="center" wrapText="1"/>
    </xf>
    <xf numFmtId="165" fontId="0" fillId="0" borderId="0" xfId="1" applyNumberFormat="1" applyFont="1" applyFill="1" applyAlignment="1">
      <alignment horizontal="left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readingOrder="2"/>
    </xf>
    <xf numFmtId="0" fontId="5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0" fontId="3" fillId="0" borderId="0" xfId="3" applyFont="1" applyAlignment="1">
      <alignment horizontal="right" vertical="center" readingOrder="2"/>
    </xf>
    <xf numFmtId="0" fontId="4" fillId="0" borderId="4" xfId="3" applyFont="1" applyBorder="1" applyAlignment="1">
      <alignment horizontal="center" vertical="center"/>
    </xf>
    <xf numFmtId="3" fontId="5" fillId="0" borderId="0" xfId="3" applyNumberFormat="1" applyFont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3" xr:uid="{53C477B8-B5D7-4757-92FC-2A88247C2672}"/>
    <cellStyle name="Percent" xfId="2" builtinId="5"/>
    <cellStyle name="Percent 2" xfId="4" xr:uid="{572B8F5D-E4BD-4A73-A484-BE385826B204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5:C10"/>
  <sheetViews>
    <sheetView rightToLeft="1" tabSelected="1" view="pageBreakPreview" zoomScaleNormal="80" zoomScaleSheetLayoutView="100" workbookViewId="0">
      <selection activeCell="B29" sqref="B29"/>
    </sheetView>
  </sheetViews>
  <sheetFormatPr defaultRowHeight="12.75"/>
  <cols>
    <col min="1" max="1" width="23.85546875" customWidth="1"/>
    <col min="2" max="2" width="36.42578125" customWidth="1"/>
    <col min="3" max="3" width="31" customWidth="1"/>
  </cols>
  <sheetData>
    <row r="5" spans="1:3" ht="29.1" customHeight="1">
      <c r="A5" s="99" t="s">
        <v>0</v>
      </c>
      <c r="B5" s="99"/>
      <c r="C5" s="99"/>
    </row>
    <row r="6" spans="1:3" ht="21.75" customHeight="1">
      <c r="A6" s="99" t="s">
        <v>1</v>
      </c>
      <c r="B6" s="99"/>
      <c r="C6" s="99"/>
    </row>
    <row r="7" spans="1:3" ht="21.75" customHeight="1">
      <c r="A7" s="99" t="s">
        <v>111</v>
      </c>
      <c r="B7" s="99"/>
      <c r="C7" s="99"/>
    </row>
    <row r="8" spans="1:3" ht="12.75" customHeight="1"/>
    <row r="9" spans="1:3">
      <c r="B9" s="5"/>
    </row>
    <row r="10" spans="1:3">
      <c r="B10" s="5"/>
    </row>
  </sheetData>
  <mergeCells count="3">
    <mergeCell ref="A5:C5"/>
    <mergeCell ref="A6:C6"/>
    <mergeCell ref="A7:C7"/>
  </mergeCells>
  <pageMargins left="0.39" right="0.39" top="0.39" bottom="0.39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  <pageSetUpPr fitToPage="1"/>
  </sheetPr>
  <dimension ref="A1:AE26"/>
  <sheetViews>
    <sheetView rightToLeft="1" view="pageBreakPreview" zoomScaleNormal="100" zoomScaleSheetLayoutView="100" workbookViewId="0">
      <selection activeCell="Y18" sqref="Y18"/>
    </sheetView>
  </sheetViews>
  <sheetFormatPr defaultRowHeight="12.75"/>
  <cols>
    <col min="1" max="2" width="2.5703125" customWidth="1"/>
    <col min="3" max="3" width="23.42578125" customWidth="1"/>
    <col min="4" max="4" width="1.28515625" customWidth="1"/>
    <col min="5" max="5" width="12.140625" bestFit="1" customWidth="1"/>
    <col min="6" max="6" width="1.28515625" customWidth="1"/>
    <col min="7" max="7" width="18" bestFit="1" customWidth="1"/>
    <col min="8" max="8" width="1.28515625" customWidth="1"/>
    <col min="9" max="9" width="17.85546875" bestFit="1" customWidth="1"/>
    <col min="10" max="10" width="1.28515625" customWidth="1"/>
    <col min="11" max="11" width="14" bestFit="1" customWidth="1"/>
    <col min="12" max="12" width="1.28515625" customWidth="1"/>
    <col min="13" max="13" width="18.140625" bestFit="1" customWidth="1"/>
    <col min="14" max="14" width="1.28515625" customWidth="1"/>
    <col min="15" max="15" width="14.28515625" customWidth="1"/>
    <col min="16" max="16" width="1.28515625" customWidth="1"/>
    <col min="17" max="17" width="18.7109375" bestFit="1" customWidth="1"/>
    <col min="18" max="18" width="1.28515625" customWidth="1"/>
    <col min="19" max="19" width="15.5703125" customWidth="1"/>
    <col min="20" max="20" width="1.28515625" customWidth="1"/>
    <col min="21" max="21" width="11.28515625" customWidth="1"/>
    <col min="22" max="22" width="1.28515625" customWidth="1"/>
    <col min="23" max="23" width="17.85546875" bestFit="1" customWidth="1"/>
    <col min="24" max="24" width="1.28515625" customWidth="1"/>
    <col min="25" max="25" width="22.42578125" bestFit="1" customWidth="1"/>
    <col min="26" max="26" width="1.28515625" customWidth="1"/>
    <col min="27" max="27" width="18.5703125" bestFit="1" customWidth="1"/>
    <col min="28" max="28" width="0.28515625" customWidth="1"/>
    <col min="29" max="29" width="11.5703125" bestFit="1" customWidth="1"/>
    <col min="31" max="31" width="12.7109375" bestFit="1" customWidth="1"/>
  </cols>
  <sheetData>
    <row r="1" spans="1:31" ht="29.1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</row>
    <row r="2" spans="1:31" ht="21.75" customHeight="1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</row>
    <row r="3" spans="1:31" ht="21.75" customHeight="1">
      <c r="A3" s="99" t="s">
        <v>111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</row>
    <row r="4" spans="1:31" ht="28.5" customHeight="1">
      <c r="A4" s="110" t="s">
        <v>51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</row>
    <row r="5" spans="1:31" ht="27" customHeight="1">
      <c r="A5" s="110" t="s">
        <v>72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</row>
    <row r="6" spans="1:31" ht="24.6" customHeight="1">
      <c r="A6" s="84"/>
      <c r="B6" s="84"/>
      <c r="C6" s="84"/>
      <c r="D6" s="84"/>
      <c r="E6" s="102" t="s">
        <v>108</v>
      </c>
      <c r="F6" s="102"/>
      <c r="G6" s="102"/>
      <c r="H6" s="102"/>
      <c r="I6" s="102"/>
      <c r="J6" s="84"/>
      <c r="K6" s="102" t="s">
        <v>2</v>
      </c>
      <c r="L6" s="102"/>
      <c r="M6" s="102"/>
      <c r="N6" s="102"/>
      <c r="O6" s="102"/>
      <c r="P6" s="102"/>
      <c r="Q6" s="102"/>
      <c r="R6" s="84"/>
      <c r="S6" s="102" t="s">
        <v>112</v>
      </c>
      <c r="T6" s="102"/>
      <c r="U6" s="102"/>
      <c r="V6" s="102"/>
      <c r="W6" s="102"/>
      <c r="X6" s="102"/>
      <c r="Y6" s="102"/>
      <c r="Z6" s="102"/>
      <c r="AA6" s="102"/>
    </row>
    <row r="7" spans="1:31" ht="24.75" customHeight="1">
      <c r="A7" s="84"/>
      <c r="B7" s="84"/>
      <c r="C7" s="84"/>
      <c r="D7" s="84"/>
      <c r="E7" s="104" t="s">
        <v>6</v>
      </c>
      <c r="F7" s="86"/>
      <c r="G7" s="104" t="s">
        <v>7</v>
      </c>
      <c r="H7" s="86"/>
      <c r="I7" s="104" t="s">
        <v>8</v>
      </c>
      <c r="J7" s="84"/>
      <c r="K7" s="103" t="s">
        <v>3</v>
      </c>
      <c r="L7" s="103"/>
      <c r="M7" s="103"/>
      <c r="N7" s="86"/>
      <c r="O7" s="103" t="s">
        <v>4</v>
      </c>
      <c r="P7" s="103"/>
      <c r="Q7" s="103"/>
      <c r="R7" s="84"/>
      <c r="S7" s="104" t="s">
        <v>6</v>
      </c>
      <c r="T7" s="86"/>
      <c r="U7" s="100" t="s">
        <v>10</v>
      </c>
      <c r="V7" s="86"/>
      <c r="W7" s="104" t="s">
        <v>7</v>
      </c>
      <c r="X7" s="86"/>
      <c r="Y7" s="104" t="s">
        <v>8</v>
      </c>
      <c r="Z7" s="86"/>
      <c r="AA7" s="100" t="s">
        <v>11</v>
      </c>
    </row>
    <row r="8" spans="1:31" ht="24.75" customHeight="1">
      <c r="A8" s="102" t="s">
        <v>5</v>
      </c>
      <c r="B8" s="102"/>
      <c r="C8" s="102"/>
      <c r="D8" s="84"/>
      <c r="E8" s="105"/>
      <c r="F8" s="84"/>
      <c r="G8" s="105"/>
      <c r="H8" s="84"/>
      <c r="I8" s="105"/>
      <c r="J8" s="84"/>
      <c r="K8" s="3" t="s">
        <v>6</v>
      </c>
      <c r="L8" s="86"/>
      <c r="M8" s="3" t="s">
        <v>7</v>
      </c>
      <c r="N8" s="84"/>
      <c r="O8" s="85" t="s">
        <v>6</v>
      </c>
      <c r="P8" s="86"/>
      <c r="Q8" s="3" t="s">
        <v>9</v>
      </c>
      <c r="R8" s="84"/>
      <c r="S8" s="105"/>
      <c r="T8" s="84"/>
      <c r="U8" s="101"/>
      <c r="V8" s="84"/>
      <c r="W8" s="105"/>
      <c r="X8" s="84"/>
      <c r="Y8" s="105"/>
      <c r="Z8" s="84"/>
      <c r="AA8" s="101"/>
    </row>
    <row r="9" spans="1:31" ht="24.75" customHeight="1">
      <c r="A9" s="107" t="s">
        <v>12</v>
      </c>
      <c r="B9" s="107"/>
      <c r="C9" s="107"/>
      <c r="D9" s="84"/>
      <c r="E9" s="35">
        <v>135442957</v>
      </c>
      <c r="F9" s="7"/>
      <c r="G9" s="35">
        <v>454423342766</v>
      </c>
      <c r="H9" s="7"/>
      <c r="I9" s="35">
        <v>729482709700.94495</v>
      </c>
      <c r="J9" s="7"/>
      <c r="K9" s="35">
        <v>207348</v>
      </c>
      <c r="L9" s="7"/>
      <c r="M9" s="35">
        <v>1326255086</v>
      </c>
      <c r="N9" s="7"/>
      <c r="O9" s="19">
        <v>-3254166</v>
      </c>
      <c r="P9" s="7"/>
      <c r="Q9" s="35">
        <v>20215245819</v>
      </c>
      <c r="R9" s="7"/>
      <c r="S9" s="35">
        <v>132396139</v>
      </c>
      <c r="T9" s="7"/>
      <c r="U9" s="35">
        <v>6140</v>
      </c>
      <c r="V9" s="7"/>
      <c r="W9" s="35">
        <v>444830185452</v>
      </c>
      <c r="X9" s="7"/>
      <c r="Y9" s="35">
        <v>812294480116.96997</v>
      </c>
      <c r="Z9" s="7"/>
      <c r="AA9" s="36">
        <v>18.181648707842189</v>
      </c>
      <c r="AC9" s="16"/>
      <c r="AD9" s="87"/>
      <c r="AE9" s="17"/>
    </row>
    <row r="10" spans="1:31" ht="24.75" customHeight="1">
      <c r="A10" s="108" t="s">
        <v>13</v>
      </c>
      <c r="B10" s="108"/>
      <c r="C10" s="108"/>
      <c r="D10" s="84"/>
      <c r="E10" s="11">
        <v>237062628</v>
      </c>
      <c r="F10" s="7"/>
      <c r="G10" s="11">
        <v>649073802714</v>
      </c>
      <c r="H10" s="7"/>
      <c r="I10" s="11">
        <v>561648313614.849</v>
      </c>
      <c r="J10" s="7"/>
      <c r="K10" s="11">
        <v>0</v>
      </c>
      <c r="L10" s="7"/>
      <c r="M10" s="11">
        <v>0</v>
      </c>
      <c r="N10" s="7"/>
      <c r="O10" s="20">
        <v>0</v>
      </c>
      <c r="P10" s="7"/>
      <c r="Q10" s="11">
        <v>0</v>
      </c>
      <c r="R10" s="7"/>
      <c r="S10" s="11">
        <v>237062628</v>
      </c>
      <c r="T10" s="7"/>
      <c r="U10" s="11">
        <v>2309</v>
      </c>
      <c r="V10" s="7"/>
      <c r="W10" s="11">
        <v>649073802714</v>
      </c>
      <c r="X10" s="7"/>
      <c r="Y10" s="11">
        <v>546961601069.88</v>
      </c>
      <c r="Z10" s="7"/>
      <c r="AA10" s="37">
        <v>12.242682833323517</v>
      </c>
      <c r="AC10" s="16"/>
      <c r="AD10" s="87"/>
      <c r="AE10" s="17"/>
    </row>
    <row r="11" spans="1:31" ht="24.75" customHeight="1">
      <c r="A11" s="109" t="s">
        <v>90</v>
      </c>
      <c r="B11" s="109"/>
      <c r="C11" s="109"/>
      <c r="D11" s="84"/>
      <c r="E11" s="11">
        <v>168979953</v>
      </c>
      <c r="F11" s="7"/>
      <c r="G11" s="11">
        <v>187934903546</v>
      </c>
      <c r="H11" s="7"/>
      <c r="I11" s="11">
        <v>163110576275.70599</v>
      </c>
      <c r="J11" s="7"/>
      <c r="K11" s="11">
        <v>99089984</v>
      </c>
      <c r="L11" s="7"/>
      <c r="M11" s="11">
        <v>115285335711</v>
      </c>
      <c r="N11" s="7"/>
      <c r="O11" s="20">
        <v>-150183013</v>
      </c>
      <c r="P11" s="7"/>
      <c r="Q11" s="11">
        <v>166806704997</v>
      </c>
      <c r="R11" s="7"/>
      <c r="S11" s="11">
        <v>117886924</v>
      </c>
      <c r="T11" s="7"/>
      <c r="U11" s="11">
        <v>1208</v>
      </c>
      <c r="V11" s="7"/>
      <c r="W11" s="11">
        <v>135288472749</v>
      </c>
      <c r="X11" s="7"/>
      <c r="Y11" s="11">
        <v>142299174564.814</v>
      </c>
      <c r="Z11" s="7"/>
      <c r="AA11" s="37">
        <v>3.1850931733289638</v>
      </c>
      <c r="AC11" s="16"/>
      <c r="AD11" s="87"/>
      <c r="AE11" s="17"/>
    </row>
    <row r="12" spans="1:31" ht="24.75" customHeight="1">
      <c r="A12" s="109" t="s">
        <v>104</v>
      </c>
      <c r="B12" s="109"/>
      <c r="C12" s="109"/>
      <c r="D12" s="84"/>
      <c r="E12" s="12">
        <v>114826759</v>
      </c>
      <c r="F12" s="7"/>
      <c r="G12" s="11">
        <v>361747255396</v>
      </c>
      <c r="H12" s="7"/>
      <c r="I12" s="11">
        <v>363724185402.21698</v>
      </c>
      <c r="J12" s="7"/>
      <c r="K12" s="12">
        <v>14216622</v>
      </c>
      <c r="L12" s="7"/>
      <c r="M12" s="12">
        <v>45691730940</v>
      </c>
      <c r="N12" s="7"/>
      <c r="O12" s="72">
        <v>-14474371</v>
      </c>
      <c r="P12" s="7"/>
      <c r="Q12" s="12">
        <v>48226960620</v>
      </c>
      <c r="R12" s="7"/>
      <c r="S12" s="12">
        <v>114569010</v>
      </c>
      <c r="T12" s="7"/>
      <c r="U12" s="11">
        <v>3140</v>
      </c>
      <c r="V12" s="7"/>
      <c r="W12" s="11">
        <v>361824902343</v>
      </c>
      <c r="X12" s="7"/>
      <c r="Y12" s="11">
        <v>359473283914.53601</v>
      </c>
      <c r="Z12" s="7"/>
      <c r="AA12" s="88">
        <v>8.0461176678774908</v>
      </c>
      <c r="AC12" s="16"/>
      <c r="AD12" s="87"/>
      <c r="AE12" s="17"/>
    </row>
    <row r="13" spans="1:31" ht="24.75" customHeight="1" thickBot="1">
      <c r="A13" s="106" t="s">
        <v>14</v>
      </c>
      <c r="B13" s="106"/>
      <c r="C13" s="106"/>
      <c r="D13" s="6"/>
      <c r="E13" s="13">
        <f>SUM(E9:E12)</f>
        <v>656312297</v>
      </c>
      <c r="F13" s="7"/>
      <c r="G13" s="13">
        <f>SUM(G9:G12)</f>
        <v>1653179304422</v>
      </c>
      <c r="H13" s="7"/>
      <c r="I13" s="13">
        <f>SUM(I9:I12)</f>
        <v>1817965784993.717</v>
      </c>
      <c r="J13" s="7"/>
      <c r="K13" s="13">
        <f>SUM(K9:K12)</f>
        <v>113513954</v>
      </c>
      <c r="L13" s="7"/>
      <c r="M13" s="13">
        <f>SUM(M9:M12)</f>
        <v>162303321737</v>
      </c>
      <c r="N13" s="7"/>
      <c r="O13" s="21">
        <f>SUM(O9:O12)</f>
        <v>-167911550</v>
      </c>
      <c r="P13" s="7"/>
      <c r="Q13" s="21">
        <f>SUM(Q9:Q12)</f>
        <v>235248911436</v>
      </c>
      <c r="R13" s="7"/>
      <c r="S13" s="13">
        <f>SUM(S9:S12)</f>
        <v>601914701</v>
      </c>
      <c r="T13" s="7"/>
      <c r="U13" s="11"/>
      <c r="V13" s="7"/>
      <c r="W13" s="13">
        <f>SUM(W9:W12)</f>
        <v>1591017363258</v>
      </c>
      <c r="X13" s="7"/>
      <c r="Y13" s="13">
        <f>SUM(Y9:Y12)</f>
        <v>1861028539666.2002</v>
      </c>
      <c r="Z13" s="7"/>
      <c r="AA13" s="89">
        <f>SUM(AA9:AA12)</f>
        <v>41.655542382372161</v>
      </c>
      <c r="AC13" s="16"/>
      <c r="AD13" s="87"/>
      <c r="AE13" s="17"/>
    </row>
    <row r="14" spans="1:31" ht="13.5" thickTop="1">
      <c r="AE14" s="17"/>
    </row>
    <row r="15" spans="1:31">
      <c r="AA15" s="87"/>
    </row>
    <row r="16" spans="1:31">
      <c r="K16" s="18"/>
      <c r="M16" s="17"/>
      <c r="O16" s="18"/>
      <c r="Q16" s="18"/>
      <c r="Y16" s="17"/>
      <c r="AA16" s="87"/>
    </row>
    <row r="17" spans="7:27">
      <c r="K17" s="17"/>
      <c r="M17" s="17"/>
      <c r="Y17" s="17"/>
      <c r="AA17" s="17"/>
    </row>
    <row r="18" spans="7:27">
      <c r="K18" s="17"/>
      <c r="M18" s="17"/>
      <c r="O18" s="18"/>
      <c r="Q18" s="18"/>
      <c r="W18" s="17"/>
      <c r="Y18" s="17"/>
    </row>
    <row r="19" spans="7:27">
      <c r="I19" s="17"/>
      <c r="K19" s="17"/>
      <c r="M19" s="17"/>
      <c r="O19" s="18"/>
      <c r="Y19" s="17"/>
    </row>
    <row r="20" spans="7:27" ht="14.25">
      <c r="I20" s="17"/>
      <c r="M20" s="17"/>
      <c r="Y20" s="90"/>
      <c r="AA20" s="34"/>
    </row>
    <row r="21" spans="7:27">
      <c r="K21" s="17"/>
      <c r="M21" s="18"/>
      <c r="S21" s="17"/>
      <c r="Y21" s="53"/>
    </row>
    <row r="22" spans="7:27">
      <c r="K22" s="17"/>
      <c r="M22" s="91"/>
      <c r="O22" s="91"/>
      <c r="S22" s="17"/>
      <c r="W22" s="17"/>
    </row>
    <row r="23" spans="7:27">
      <c r="G23" s="17"/>
      <c r="M23" s="91"/>
      <c r="O23" s="17"/>
      <c r="S23" s="17"/>
      <c r="W23" s="17"/>
      <c r="Y23" s="92"/>
    </row>
    <row r="24" spans="7:27">
      <c r="G24" s="17"/>
      <c r="M24" s="17"/>
      <c r="O24" s="17"/>
      <c r="S24" s="17"/>
    </row>
    <row r="25" spans="7:27">
      <c r="G25" s="17"/>
      <c r="M25" s="91"/>
      <c r="W25" s="17"/>
    </row>
    <row r="26" spans="7:27">
      <c r="M26" s="17"/>
      <c r="W26" s="87"/>
    </row>
  </sheetData>
  <mergeCells count="24">
    <mergeCell ref="A1:AA1"/>
    <mergeCell ref="A2:AA2"/>
    <mergeCell ref="A3:AA3"/>
    <mergeCell ref="A4:AA4"/>
    <mergeCell ref="A5:AA5"/>
    <mergeCell ref="A13:C13"/>
    <mergeCell ref="A8:C8"/>
    <mergeCell ref="A9:C9"/>
    <mergeCell ref="A10:C10"/>
    <mergeCell ref="E6:I6"/>
    <mergeCell ref="E7:E8"/>
    <mergeCell ref="G7:G8"/>
    <mergeCell ref="I7:I8"/>
    <mergeCell ref="A11:C11"/>
    <mergeCell ref="A12:C12"/>
    <mergeCell ref="AA7:AA8"/>
    <mergeCell ref="K6:Q6"/>
    <mergeCell ref="S6:AA6"/>
    <mergeCell ref="K7:M7"/>
    <mergeCell ref="O7:Q7"/>
    <mergeCell ref="S7:S8"/>
    <mergeCell ref="U7:U8"/>
    <mergeCell ref="W7:W8"/>
    <mergeCell ref="Y7:Y8"/>
  </mergeCells>
  <pageMargins left="0.39" right="0.39" top="0.39" bottom="0.39" header="0" footer="0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  <pageSetUpPr fitToPage="1"/>
  </sheetPr>
  <dimension ref="A1:AJ39"/>
  <sheetViews>
    <sheetView rightToLeft="1" view="pageBreakPreview" zoomScaleNormal="100" zoomScaleSheetLayoutView="100" workbookViewId="0">
      <selection activeCell="T26" sqref="T26"/>
    </sheetView>
  </sheetViews>
  <sheetFormatPr defaultRowHeight="12.75"/>
  <cols>
    <col min="1" max="1" width="14.85546875" customWidth="1"/>
    <col min="2" max="2" width="15.28515625" customWidth="1"/>
    <col min="3" max="3" width="1.28515625" customWidth="1"/>
    <col min="4" max="4" width="11" customWidth="1"/>
    <col min="5" max="5" width="1.28515625" customWidth="1"/>
    <col min="6" max="6" width="17.85546875" bestFit="1" customWidth="1"/>
    <col min="7" max="7" width="1.28515625" customWidth="1"/>
    <col min="8" max="8" width="17.7109375" bestFit="1" customWidth="1"/>
    <col min="9" max="9" width="1.28515625" customWidth="1"/>
    <col min="10" max="10" width="17.5703125" bestFit="1" customWidth="1"/>
    <col min="11" max="11" width="1.28515625" customWidth="1"/>
    <col min="12" max="12" width="19" bestFit="1" customWidth="1"/>
    <col min="13" max="13" width="1.28515625" customWidth="1"/>
    <col min="14" max="14" width="15.28515625" bestFit="1" customWidth="1"/>
    <col min="15" max="15" width="1.28515625" customWidth="1"/>
    <col min="16" max="16" width="18.85546875" bestFit="1" customWidth="1"/>
    <col min="17" max="17" width="0.85546875" customWidth="1"/>
    <col min="18" max="18" width="12.140625" bestFit="1" customWidth="1"/>
    <col min="19" max="19" width="1.28515625" customWidth="1"/>
    <col min="20" max="20" width="22.28515625" bestFit="1" customWidth="1"/>
    <col min="21" max="21" width="1.28515625" customWidth="1"/>
    <col min="22" max="22" width="22.42578125" bestFit="1" customWidth="1"/>
    <col min="23" max="23" width="1.28515625" customWidth="1"/>
    <col min="24" max="24" width="17.7109375" bestFit="1" customWidth="1"/>
    <col min="25" max="25" width="1.28515625" customWidth="1"/>
    <col min="26" max="26" width="18.28515625" bestFit="1" customWidth="1"/>
    <col min="27" max="27" width="20.140625" bestFit="1" customWidth="1"/>
    <col min="28" max="28" width="21.28515625" customWidth="1"/>
    <col min="29" max="29" width="18.5703125" bestFit="1" customWidth="1"/>
  </cols>
  <sheetData>
    <row r="1" spans="1:36" ht="29.1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</row>
    <row r="2" spans="1:36" ht="21.75" customHeight="1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</row>
    <row r="3" spans="1:36" ht="21.75" customHeight="1">
      <c r="A3" s="99" t="s">
        <v>111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</row>
    <row r="4" spans="1:36" ht="14.45" customHeight="1"/>
    <row r="5" spans="1:36" ht="24">
      <c r="A5" s="110" t="s">
        <v>52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</row>
    <row r="6" spans="1:36" ht="24.75" customHeight="1">
      <c r="A6" s="7"/>
      <c r="B6" s="7"/>
      <c r="C6" s="7"/>
      <c r="D6" s="102" t="s">
        <v>108</v>
      </c>
      <c r="E6" s="102"/>
      <c r="F6" s="102"/>
      <c r="G6" s="102"/>
      <c r="H6" s="102"/>
      <c r="I6" s="7"/>
      <c r="J6" s="102" t="s">
        <v>2</v>
      </c>
      <c r="K6" s="102"/>
      <c r="L6" s="102"/>
      <c r="M6" s="102"/>
      <c r="N6" s="102"/>
      <c r="O6" s="102"/>
      <c r="P6" s="102"/>
      <c r="Q6" s="7"/>
      <c r="R6" s="102" t="s">
        <v>112</v>
      </c>
      <c r="S6" s="102"/>
      <c r="T6" s="102"/>
      <c r="U6" s="102"/>
      <c r="V6" s="102"/>
      <c r="W6" s="102"/>
      <c r="X6" s="102"/>
      <c r="Y6" s="102"/>
      <c r="Z6" s="102"/>
    </row>
    <row r="7" spans="1:36" ht="24.75" customHeight="1">
      <c r="A7" s="7"/>
      <c r="B7" s="7"/>
      <c r="C7" s="7"/>
      <c r="D7" s="104" t="s">
        <v>18</v>
      </c>
      <c r="E7" s="8"/>
      <c r="F7" s="104" t="s">
        <v>7</v>
      </c>
      <c r="G7" s="8"/>
      <c r="H7" s="104" t="s">
        <v>8</v>
      </c>
      <c r="I7" s="7"/>
      <c r="J7" s="103" t="s">
        <v>15</v>
      </c>
      <c r="K7" s="103"/>
      <c r="L7" s="103"/>
      <c r="M7" s="8"/>
      <c r="N7" s="103" t="s">
        <v>16</v>
      </c>
      <c r="O7" s="103"/>
      <c r="P7" s="103"/>
      <c r="Q7" s="7"/>
      <c r="R7" s="104" t="s">
        <v>6</v>
      </c>
      <c r="S7" s="8"/>
      <c r="T7" s="100" t="s">
        <v>19</v>
      </c>
      <c r="U7" s="8"/>
      <c r="V7" s="104" t="s">
        <v>7</v>
      </c>
      <c r="W7" s="8"/>
      <c r="X7" s="104" t="s">
        <v>8</v>
      </c>
      <c r="Y7" s="8"/>
      <c r="Z7" s="100" t="s">
        <v>11</v>
      </c>
    </row>
    <row r="8" spans="1:36" ht="24.75" customHeight="1">
      <c r="A8" s="102" t="s">
        <v>17</v>
      </c>
      <c r="B8" s="102"/>
      <c r="C8" s="7"/>
      <c r="D8" s="105"/>
      <c r="E8" s="2"/>
      <c r="F8" s="105"/>
      <c r="G8" s="7"/>
      <c r="H8" s="105"/>
      <c r="I8" s="7"/>
      <c r="J8" s="3" t="s">
        <v>6</v>
      </c>
      <c r="K8" s="8"/>
      <c r="L8" s="3" t="s">
        <v>7</v>
      </c>
      <c r="M8" s="7"/>
      <c r="N8" s="3" t="s">
        <v>6</v>
      </c>
      <c r="O8" s="8"/>
      <c r="P8" s="3" t="s">
        <v>9</v>
      </c>
      <c r="Q8" s="7"/>
      <c r="R8" s="105"/>
      <c r="S8" s="7"/>
      <c r="T8" s="101"/>
      <c r="U8" s="7"/>
      <c r="V8" s="105"/>
      <c r="W8" s="7"/>
      <c r="X8" s="105"/>
      <c r="Y8" s="7"/>
      <c r="Z8" s="101"/>
      <c r="AA8" s="17"/>
    </row>
    <row r="9" spans="1:36" ht="24.75" customHeight="1">
      <c r="A9" s="111" t="s">
        <v>73</v>
      </c>
      <c r="B9" s="111"/>
      <c r="C9" s="7"/>
      <c r="D9" s="35">
        <v>31086222</v>
      </c>
      <c r="E9" s="7"/>
      <c r="F9" s="35">
        <v>637614808864</v>
      </c>
      <c r="G9" s="7"/>
      <c r="H9" s="35">
        <v>638712581128.88794</v>
      </c>
      <c r="I9" s="7"/>
      <c r="J9" s="35">
        <v>729577403</v>
      </c>
      <c r="K9" s="7"/>
      <c r="L9" s="35">
        <v>15265584799856</v>
      </c>
      <c r="M9" s="7"/>
      <c r="N9" s="19">
        <v>-719619026</v>
      </c>
      <c r="O9" s="7"/>
      <c r="P9" s="35">
        <v>15049503453201</v>
      </c>
      <c r="Q9" s="7"/>
      <c r="R9" s="35">
        <v>41044599</v>
      </c>
      <c r="S9" s="7"/>
      <c r="T9" s="35">
        <v>21133</v>
      </c>
      <c r="U9" s="7"/>
      <c r="V9" s="35">
        <v>866368171140</v>
      </c>
      <c r="W9" s="7"/>
      <c r="X9" s="35">
        <v>867331540248.08801</v>
      </c>
      <c r="Y9" s="7"/>
      <c r="Z9" s="36">
        <v>19.413547382165667</v>
      </c>
      <c r="AA9" s="93"/>
      <c r="AB9" s="93"/>
      <c r="AC9" s="17"/>
      <c r="AD9" s="17"/>
      <c r="AH9" s="87"/>
      <c r="AI9" s="17"/>
      <c r="AJ9" s="17"/>
    </row>
    <row r="10" spans="1:36" ht="24.75" customHeight="1">
      <c r="A10" s="109" t="s">
        <v>80</v>
      </c>
      <c r="B10" s="109"/>
      <c r="C10" s="7"/>
      <c r="D10" s="11">
        <v>12918179</v>
      </c>
      <c r="E10" s="7"/>
      <c r="F10" s="11">
        <v>244527818370</v>
      </c>
      <c r="G10" s="7"/>
      <c r="H10" s="11">
        <v>244764357703.483</v>
      </c>
      <c r="I10" s="7"/>
      <c r="J10" s="11">
        <v>3878928</v>
      </c>
      <c r="K10" s="7"/>
      <c r="L10" s="11">
        <v>88438313116</v>
      </c>
      <c r="M10" s="7"/>
      <c r="N10" s="20">
        <v>-3902429</v>
      </c>
      <c r="O10" s="7"/>
      <c r="P10" s="11">
        <v>84118196062</v>
      </c>
      <c r="Q10" s="7"/>
      <c r="R10" s="11">
        <v>12894678</v>
      </c>
      <c r="S10" s="7"/>
      <c r="T10" s="11">
        <v>24231</v>
      </c>
      <c r="U10" s="7"/>
      <c r="V10" s="11">
        <v>258416623054</v>
      </c>
      <c r="W10" s="7"/>
      <c r="X10" s="11">
        <v>312307215184.396</v>
      </c>
      <c r="Y10" s="7"/>
      <c r="Z10" s="37">
        <v>6.9903959886437983</v>
      </c>
      <c r="AA10" s="93"/>
      <c r="AB10" s="93"/>
      <c r="AC10" s="17"/>
      <c r="AD10" s="17"/>
      <c r="AH10" s="87"/>
      <c r="AI10" s="17"/>
      <c r="AJ10" s="17"/>
    </row>
    <row r="11" spans="1:36" ht="24.75" customHeight="1">
      <c r="A11" s="109" t="s">
        <v>75</v>
      </c>
      <c r="B11" s="109"/>
      <c r="C11" s="7"/>
      <c r="D11" s="11">
        <v>1803059</v>
      </c>
      <c r="E11" s="7"/>
      <c r="F11" s="11">
        <v>52292939100</v>
      </c>
      <c r="G11" s="7"/>
      <c r="H11" s="11">
        <v>51003097477.938004</v>
      </c>
      <c r="I11" s="7"/>
      <c r="J11" s="11">
        <v>12783082</v>
      </c>
      <c r="K11" s="7"/>
      <c r="L11" s="11">
        <v>438392735341</v>
      </c>
      <c r="M11" s="7"/>
      <c r="N11" s="20">
        <v>-12767548</v>
      </c>
      <c r="O11" s="7"/>
      <c r="P11" s="11">
        <v>433409005255</v>
      </c>
      <c r="Q11" s="7"/>
      <c r="R11" s="11">
        <v>1818593</v>
      </c>
      <c r="S11" s="7"/>
      <c r="T11" s="11">
        <v>34528</v>
      </c>
      <c r="U11" s="7"/>
      <c r="V11" s="11">
        <v>62518498106</v>
      </c>
      <c r="W11" s="7"/>
      <c r="X11" s="11">
        <v>62763494609.612198</v>
      </c>
      <c r="Y11" s="7"/>
      <c r="Z11" s="37">
        <v>1.4048400408977195</v>
      </c>
      <c r="AA11" s="93"/>
      <c r="AB11" s="93"/>
      <c r="AC11" s="17"/>
      <c r="AH11" s="87"/>
      <c r="AI11" s="17"/>
      <c r="AJ11" s="17"/>
    </row>
    <row r="12" spans="1:36" ht="24.75" customHeight="1">
      <c r="A12" s="109" t="s">
        <v>93</v>
      </c>
      <c r="B12" s="109"/>
      <c r="C12" s="7"/>
      <c r="D12" s="11">
        <v>1622984</v>
      </c>
      <c r="E12" s="7"/>
      <c r="F12" s="11">
        <v>24758062139</v>
      </c>
      <c r="G12" s="7"/>
      <c r="H12" s="11">
        <v>28305760248.5686</v>
      </c>
      <c r="I12" s="7"/>
      <c r="J12" s="11">
        <v>3979874</v>
      </c>
      <c r="K12" s="7"/>
      <c r="L12" s="11">
        <v>69908834315</v>
      </c>
      <c r="M12" s="7"/>
      <c r="N12" s="20">
        <v>-5552948</v>
      </c>
      <c r="O12" s="7"/>
      <c r="P12" s="11">
        <v>98365673398</v>
      </c>
      <c r="Q12" s="7"/>
      <c r="R12" s="11">
        <v>49910</v>
      </c>
      <c r="S12" s="7"/>
      <c r="T12" s="11">
        <v>17917</v>
      </c>
      <c r="U12" s="7"/>
      <c r="V12" s="11">
        <v>876698589</v>
      </c>
      <c r="W12" s="7"/>
      <c r="X12" s="11">
        <v>893907719.93293798</v>
      </c>
      <c r="Y12" s="7"/>
      <c r="Z12" s="37">
        <v>2.0008404019572407E-2</v>
      </c>
      <c r="AA12" s="93"/>
      <c r="AB12" s="93"/>
      <c r="AC12" s="17"/>
      <c r="AH12" s="87"/>
      <c r="AI12" s="17"/>
      <c r="AJ12" s="17"/>
    </row>
    <row r="13" spans="1:36" ht="24.75" customHeight="1">
      <c r="A13" s="109" t="s">
        <v>79</v>
      </c>
      <c r="B13" s="109"/>
      <c r="C13" s="7"/>
      <c r="D13" s="11">
        <v>16226545</v>
      </c>
      <c r="E13" s="7"/>
      <c r="F13" s="11">
        <v>383932467310</v>
      </c>
      <c r="G13" s="7"/>
      <c r="H13" s="11">
        <v>399135359143.88397</v>
      </c>
      <c r="I13" s="7"/>
      <c r="J13" s="11">
        <v>30525551</v>
      </c>
      <c r="K13" s="7"/>
      <c r="L13" s="11">
        <v>796266801626</v>
      </c>
      <c r="M13" s="7"/>
      <c r="N13" s="20">
        <v>-29206112</v>
      </c>
      <c r="O13" s="7"/>
      <c r="P13" s="11">
        <v>757082452381</v>
      </c>
      <c r="Q13" s="7"/>
      <c r="R13" s="11">
        <v>17545984</v>
      </c>
      <c r="S13" s="7"/>
      <c r="T13" s="11">
        <v>29045</v>
      </c>
      <c r="U13" s="7"/>
      <c r="V13" s="11">
        <v>459937222800</v>
      </c>
      <c r="W13" s="7"/>
      <c r="X13" s="11">
        <v>509388678651.57098</v>
      </c>
      <c r="Y13" s="7"/>
      <c r="Z13" s="37">
        <v>11.401685272637975</v>
      </c>
      <c r="AA13" s="93"/>
      <c r="AB13" s="93"/>
      <c r="AC13" s="17"/>
      <c r="AD13" s="17"/>
      <c r="AH13" s="87"/>
      <c r="AI13" s="17"/>
      <c r="AJ13" s="17"/>
    </row>
    <row r="14" spans="1:36" ht="24.75" customHeight="1">
      <c r="A14" s="109" t="s">
        <v>92</v>
      </c>
      <c r="B14" s="109"/>
      <c r="C14" s="7"/>
      <c r="D14" s="11">
        <v>81220</v>
      </c>
      <c r="E14" s="7"/>
      <c r="F14" s="11">
        <v>2759979545</v>
      </c>
      <c r="G14" s="7"/>
      <c r="H14" s="11">
        <v>2850339089.7383699</v>
      </c>
      <c r="I14" s="7"/>
      <c r="J14" s="11">
        <v>3000701</v>
      </c>
      <c r="K14" s="7"/>
      <c r="L14" s="11">
        <v>107542852541</v>
      </c>
      <c r="M14" s="7"/>
      <c r="N14" s="20">
        <v>-3000701</v>
      </c>
      <c r="O14" s="7"/>
      <c r="P14" s="11">
        <v>107736467688</v>
      </c>
      <c r="Q14" s="7"/>
      <c r="R14" s="11">
        <v>81220</v>
      </c>
      <c r="S14" s="7"/>
      <c r="T14" s="11">
        <v>36054</v>
      </c>
      <c r="U14" s="7"/>
      <c r="V14" s="11">
        <v>2761366583</v>
      </c>
      <c r="W14" s="7"/>
      <c r="X14" s="11">
        <v>2927226067.2067499</v>
      </c>
      <c r="Y14" s="7"/>
      <c r="Z14" s="37">
        <v>6.5520322180113388E-2</v>
      </c>
      <c r="AA14" s="93"/>
      <c r="AB14" s="93"/>
      <c r="AC14" s="17"/>
      <c r="AD14" s="17"/>
      <c r="AH14" s="87"/>
      <c r="AI14" s="17"/>
      <c r="AJ14" s="17"/>
    </row>
    <row r="15" spans="1:36" ht="24.75" customHeight="1">
      <c r="A15" s="109" t="s">
        <v>91</v>
      </c>
      <c r="B15" s="109"/>
      <c r="C15" s="7"/>
      <c r="D15" s="11">
        <v>13598326</v>
      </c>
      <c r="E15" s="7"/>
      <c r="F15" s="11">
        <v>159231609978</v>
      </c>
      <c r="G15" s="7"/>
      <c r="H15" s="11">
        <v>164722305662.11499</v>
      </c>
      <c r="I15" s="7"/>
      <c r="J15" s="11">
        <v>11195327</v>
      </c>
      <c r="K15" s="7"/>
      <c r="L15" s="11">
        <v>158492680320</v>
      </c>
      <c r="M15" s="7"/>
      <c r="N15" s="20">
        <v>-9172220</v>
      </c>
      <c r="O15" s="7"/>
      <c r="P15" s="11">
        <v>131139977148</v>
      </c>
      <c r="Q15" s="7"/>
      <c r="R15" s="11">
        <v>15621433</v>
      </c>
      <c r="S15" s="7"/>
      <c r="T15" s="11">
        <v>15696</v>
      </c>
      <c r="U15" s="7"/>
      <c r="V15" s="11">
        <v>205123770039</v>
      </c>
      <c r="W15" s="7"/>
      <c r="X15" s="11">
        <v>245081223122.311</v>
      </c>
      <c r="Y15" s="7"/>
      <c r="Z15" s="37">
        <v>5.4856715301776893</v>
      </c>
      <c r="AA15" s="93"/>
      <c r="AB15" s="93"/>
      <c r="AC15" s="17"/>
      <c r="AD15" s="17"/>
      <c r="AH15" s="87"/>
      <c r="AI15" s="17"/>
      <c r="AJ15" s="17"/>
    </row>
    <row r="16" spans="1:36" ht="24.75" customHeight="1">
      <c r="A16" s="109" t="s">
        <v>107</v>
      </c>
      <c r="B16" s="109"/>
      <c r="D16" s="11">
        <v>16872531</v>
      </c>
      <c r="E16" s="7"/>
      <c r="F16" s="11">
        <v>200359966534</v>
      </c>
      <c r="G16" s="7"/>
      <c r="H16" s="11">
        <v>198818769235.73901</v>
      </c>
      <c r="I16" s="7"/>
      <c r="J16" s="11">
        <v>28037646</v>
      </c>
      <c r="K16" s="7"/>
      <c r="L16" s="11">
        <v>375546938651</v>
      </c>
      <c r="M16" s="7"/>
      <c r="N16" s="20">
        <v>-30749401</v>
      </c>
      <c r="O16" s="7"/>
      <c r="P16" s="11">
        <v>402930547772</v>
      </c>
      <c r="Q16" s="7"/>
      <c r="R16" s="11">
        <v>14160776</v>
      </c>
      <c r="S16" s="7"/>
      <c r="T16" s="11">
        <v>15181</v>
      </c>
      <c r="U16" s="7"/>
      <c r="V16" s="11">
        <v>194080489248</v>
      </c>
      <c r="W16" s="7"/>
      <c r="X16" s="11">
        <v>214875852075.39001</v>
      </c>
      <c r="Y16" s="7"/>
      <c r="Z16" s="37">
        <v>4.809582428370593</v>
      </c>
      <c r="AA16" s="93"/>
      <c r="AB16" s="93"/>
      <c r="AC16" s="17"/>
      <c r="AD16" s="17"/>
      <c r="AH16" s="87"/>
      <c r="AI16" s="17"/>
      <c r="AJ16" s="17"/>
    </row>
    <row r="17" spans="1:36" ht="24.75" customHeight="1">
      <c r="A17" s="109" t="s">
        <v>116</v>
      </c>
      <c r="B17" s="109"/>
      <c r="D17" s="11">
        <v>0</v>
      </c>
      <c r="E17" s="7"/>
      <c r="F17" s="11">
        <v>0</v>
      </c>
      <c r="G17" s="7"/>
      <c r="H17" s="11">
        <v>0</v>
      </c>
      <c r="I17" s="7"/>
      <c r="J17" s="11">
        <v>10000000</v>
      </c>
      <c r="K17" s="7"/>
      <c r="L17" s="11">
        <v>100036875000</v>
      </c>
      <c r="M17" s="7"/>
      <c r="N17" s="20">
        <v>0</v>
      </c>
      <c r="O17" s="7"/>
      <c r="P17" s="11">
        <v>0</v>
      </c>
      <c r="Q17" s="7"/>
      <c r="R17" s="11">
        <v>10000000</v>
      </c>
      <c r="S17" s="7"/>
      <c r="T17" s="11">
        <v>10000</v>
      </c>
      <c r="U17" s="7"/>
      <c r="V17" s="11">
        <v>100036875000</v>
      </c>
      <c r="W17" s="7"/>
      <c r="X17" s="11">
        <v>99963125000</v>
      </c>
      <c r="Y17" s="7"/>
      <c r="Z17" s="37">
        <v>2.2374821779244383</v>
      </c>
      <c r="AA17" s="93"/>
      <c r="AB17" s="93"/>
      <c r="AC17" s="17"/>
      <c r="AD17" s="17"/>
      <c r="AH17" s="87"/>
      <c r="AI17" s="17"/>
      <c r="AJ17" s="17"/>
    </row>
    <row r="18" spans="1:36" ht="24.75" customHeight="1">
      <c r="A18" s="109" t="s">
        <v>117</v>
      </c>
      <c r="B18" s="109"/>
      <c r="D18" s="11">
        <v>0</v>
      </c>
      <c r="E18" s="7"/>
      <c r="F18" s="11">
        <v>0</v>
      </c>
      <c r="G18" s="7"/>
      <c r="H18" s="11">
        <v>0</v>
      </c>
      <c r="I18" s="7"/>
      <c r="J18" s="11">
        <v>3467057</v>
      </c>
      <c r="K18" s="7"/>
      <c r="L18" s="11">
        <v>93509931318</v>
      </c>
      <c r="M18" s="7"/>
      <c r="N18" s="20">
        <v>-1768271</v>
      </c>
      <c r="O18" s="7"/>
      <c r="P18" s="11">
        <v>48400100895</v>
      </c>
      <c r="Q18" s="7"/>
      <c r="R18" s="11">
        <v>1698786</v>
      </c>
      <c r="S18" s="7"/>
      <c r="T18" s="11">
        <v>27484</v>
      </c>
      <c r="U18" s="7"/>
      <c r="V18" s="11">
        <v>45817926323</v>
      </c>
      <c r="W18" s="7"/>
      <c r="X18" s="11">
        <v>46672217695.056198</v>
      </c>
      <c r="Y18" s="7"/>
      <c r="Z18" s="94">
        <v>1.0446677742107189</v>
      </c>
      <c r="AA18" s="93"/>
      <c r="AB18" s="93"/>
      <c r="AC18" s="17"/>
      <c r="AD18" s="17"/>
      <c r="AH18" s="87"/>
      <c r="AI18" s="17"/>
      <c r="AJ18" s="17"/>
    </row>
    <row r="19" spans="1:36" ht="24.75" customHeight="1" thickBot="1">
      <c r="A19" s="106" t="s">
        <v>14</v>
      </c>
      <c r="B19" s="106"/>
      <c r="C19" s="7"/>
      <c r="D19" s="13">
        <f>SUM(D9:D18)</f>
        <v>94209066</v>
      </c>
      <c r="E19" s="7"/>
      <c r="F19" s="13">
        <f>SUM(F9:F18)</f>
        <v>1705477651840</v>
      </c>
      <c r="G19" s="7"/>
      <c r="H19" s="13">
        <f>SUM(H9:H18)</f>
        <v>1728312569690.3538</v>
      </c>
      <c r="I19" s="7"/>
      <c r="J19" s="13">
        <f>SUM(J9:J18)</f>
        <v>836445569</v>
      </c>
      <c r="K19" s="7"/>
      <c r="L19" s="13">
        <f>SUM(L9:L18)</f>
        <v>17493720762084</v>
      </c>
      <c r="M19" s="7"/>
      <c r="N19" s="21">
        <f>SUM(N9:N18)</f>
        <v>-815738656</v>
      </c>
      <c r="O19" s="7"/>
      <c r="P19" s="13">
        <f>SUM(P9:P18)</f>
        <v>17112685873800</v>
      </c>
      <c r="Q19" s="7"/>
      <c r="R19" s="13">
        <f>SUM(R9:R18)</f>
        <v>114915979</v>
      </c>
      <c r="S19" s="7"/>
      <c r="T19" s="11"/>
      <c r="U19" s="7"/>
      <c r="V19" s="13">
        <f>SUM(V9:V18)</f>
        <v>2195937640882</v>
      </c>
      <c r="W19" s="7"/>
      <c r="X19" s="13">
        <f>SUM(X9:X18)</f>
        <v>2362204480373.564</v>
      </c>
      <c r="Y19" s="7"/>
      <c r="Z19" s="95">
        <f>SUM(Z9:Z18)</f>
        <v>52.873401321228286</v>
      </c>
      <c r="AA19" s="93"/>
      <c r="AB19" s="93"/>
      <c r="AC19" s="17"/>
      <c r="AH19" s="87"/>
      <c r="AI19" s="17"/>
      <c r="AJ19" s="17"/>
    </row>
    <row r="20" spans="1:36" ht="13.5" thickTop="1"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96"/>
      <c r="AB20" s="93"/>
      <c r="AC20" s="17"/>
    </row>
    <row r="21" spans="1:36">
      <c r="F21" s="17"/>
      <c r="H21" s="17"/>
      <c r="R21" s="17"/>
      <c r="V21" s="17"/>
      <c r="X21" s="17"/>
      <c r="Z21" s="17"/>
      <c r="AB21" s="93"/>
    </row>
    <row r="22" spans="1:36">
      <c r="D22" s="17"/>
      <c r="F22" s="17"/>
      <c r="H22" s="17"/>
      <c r="J22" s="17"/>
      <c r="L22" s="17"/>
      <c r="N22" s="18"/>
      <c r="P22" s="18"/>
      <c r="R22" s="17"/>
      <c r="V22" s="17"/>
      <c r="X22" s="17"/>
      <c r="Z22" s="17"/>
      <c r="AB22" s="97"/>
    </row>
    <row r="23" spans="1:36">
      <c r="H23" s="17"/>
      <c r="J23" s="17"/>
      <c r="L23" s="17"/>
      <c r="N23" s="17"/>
      <c r="P23" s="17"/>
      <c r="R23" s="17"/>
      <c r="T23" s="17"/>
      <c r="V23" s="98"/>
      <c r="X23" s="17"/>
      <c r="Z23" s="17"/>
      <c r="AB23" s="97"/>
    </row>
    <row r="24" spans="1:36">
      <c r="H24" s="17"/>
      <c r="J24" s="17"/>
      <c r="L24" s="17"/>
      <c r="N24" s="17"/>
      <c r="P24" s="17"/>
      <c r="R24" s="17"/>
      <c r="T24" s="17"/>
      <c r="V24" s="17"/>
      <c r="X24" s="17"/>
      <c r="AB24" s="97"/>
    </row>
    <row r="25" spans="1:36">
      <c r="H25" s="17"/>
      <c r="J25" s="17"/>
      <c r="L25" s="17"/>
      <c r="N25" s="17"/>
      <c r="P25" s="17"/>
      <c r="T25" s="17"/>
      <c r="V25" s="17"/>
      <c r="X25" s="17"/>
      <c r="Z25" s="87"/>
      <c r="AB25" s="97"/>
    </row>
    <row r="26" spans="1:36">
      <c r="H26" s="17"/>
      <c r="J26" s="17"/>
      <c r="L26" s="18"/>
      <c r="N26" s="17"/>
      <c r="P26" s="17"/>
      <c r="AB26" s="97"/>
    </row>
    <row r="27" spans="1:36">
      <c r="H27" s="17"/>
      <c r="J27" s="17"/>
      <c r="L27" s="17"/>
      <c r="N27" s="17"/>
      <c r="P27" s="17"/>
      <c r="AB27" s="97"/>
    </row>
    <row r="28" spans="1:36">
      <c r="H28" s="17"/>
      <c r="N28" s="18"/>
      <c r="P28" s="17"/>
      <c r="V28" s="17"/>
      <c r="AB28" s="97"/>
    </row>
    <row r="29" spans="1:36">
      <c r="H29" s="17"/>
      <c r="J29" s="17"/>
      <c r="L29" s="17"/>
      <c r="V29" s="17"/>
    </row>
    <row r="30" spans="1:36">
      <c r="H30" s="17"/>
    </row>
    <row r="31" spans="1:36">
      <c r="H31" s="17"/>
    </row>
    <row r="32" spans="1:36">
      <c r="H32" s="17"/>
    </row>
    <row r="33" spans="8:8">
      <c r="H33" s="17"/>
    </row>
    <row r="34" spans="8:8">
      <c r="H34" s="17"/>
    </row>
    <row r="35" spans="8:8">
      <c r="H35" s="17"/>
    </row>
    <row r="36" spans="8:8">
      <c r="H36" s="17"/>
    </row>
    <row r="37" spans="8:8">
      <c r="H37" s="17"/>
    </row>
    <row r="38" spans="8:8">
      <c r="H38" s="17"/>
    </row>
    <row r="39" spans="8:8">
      <c r="H39" s="17"/>
    </row>
  </sheetData>
  <mergeCells count="29">
    <mergeCell ref="N7:P7"/>
    <mergeCell ref="A8:B8"/>
    <mergeCell ref="A9:B9"/>
    <mergeCell ref="D7:D8"/>
    <mergeCell ref="F7:F8"/>
    <mergeCell ref="H7:H8"/>
    <mergeCell ref="A1:Z1"/>
    <mergeCell ref="A2:Z2"/>
    <mergeCell ref="A3:Z3"/>
    <mergeCell ref="D6:H6"/>
    <mergeCell ref="J6:P6"/>
    <mergeCell ref="R6:Z6"/>
    <mergeCell ref="A5:Z5"/>
    <mergeCell ref="A19:B19"/>
    <mergeCell ref="X7:X8"/>
    <mergeCell ref="Z7:Z8"/>
    <mergeCell ref="R7:R8"/>
    <mergeCell ref="A17:B17"/>
    <mergeCell ref="A18:B18"/>
    <mergeCell ref="A16:B16"/>
    <mergeCell ref="A14:B14"/>
    <mergeCell ref="A13:B13"/>
    <mergeCell ref="T7:T8"/>
    <mergeCell ref="A12:B12"/>
    <mergeCell ref="A15:B15"/>
    <mergeCell ref="V7:V8"/>
    <mergeCell ref="A10:B10"/>
    <mergeCell ref="A11:B11"/>
    <mergeCell ref="J7:L7"/>
  </mergeCells>
  <pageMargins left="0.39" right="0.39" top="0.39" bottom="0.39" header="0" footer="0"/>
  <pageSetup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59999389629810485"/>
    <pageSetUpPr fitToPage="1"/>
  </sheetPr>
  <dimension ref="A1:P30"/>
  <sheetViews>
    <sheetView rightToLeft="1" view="pageBreakPreview" zoomScaleNormal="100" zoomScaleSheetLayoutView="100" workbookViewId="0">
      <selection activeCell="G22" sqref="G22"/>
    </sheetView>
  </sheetViews>
  <sheetFormatPr defaultRowHeight="12.75"/>
  <cols>
    <col min="1" max="1" width="34.28515625" customWidth="1"/>
    <col min="2" max="2" width="1.28515625" customWidth="1"/>
    <col min="3" max="3" width="16.140625" bestFit="1" customWidth="1"/>
    <col min="4" max="4" width="1.28515625" customWidth="1"/>
    <col min="5" max="5" width="21.42578125" customWidth="1"/>
    <col min="6" max="6" width="1.28515625" customWidth="1"/>
    <col min="7" max="7" width="19" customWidth="1"/>
    <col min="8" max="8" width="1.28515625" customWidth="1"/>
    <col min="9" max="9" width="17.5703125" bestFit="1" customWidth="1"/>
    <col min="10" max="10" width="1.28515625" customWidth="1"/>
    <col min="11" max="11" width="18.28515625" bestFit="1" customWidth="1"/>
    <col min="12" max="12" width="6.140625" customWidth="1"/>
    <col min="13" max="13" width="18.140625" bestFit="1" customWidth="1"/>
    <col min="14" max="14" width="16.42578125" bestFit="1" customWidth="1"/>
  </cols>
  <sheetData>
    <row r="1" spans="1:16" ht="29.1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6" ht="21.75" customHeight="1">
      <c r="A2" s="99" t="s">
        <v>1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6" ht="21.75" customHeight="1">
      <c r="A3" s="99" t="s">
        <v>111</v>
      </c>
      <c r="B3" s="99"/>
      <c r="C3" s="99"/>
      <c r="D3" s="99"/>
      <c r="E3" s="99"/>
      <c r="F3" s="99"/>
      <c r="G3" s="99"/>
      <c r="H3" s="99"/>
      <c r="I3" s="99"/>
      <c r="J3" s="99"/>
      <c r="K3" s="99"/>
    </row>
    <row r="4" spans="1:16" ht="10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6" ht="24">
      <c r="A5" s="110" t="s">
        <v>53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</row>
    <row r="6" spans="1:16" ht="24.75" customHeight="1">
      <c r="A6" s="32" t="s">
        <v>57</v>
      </c>
      <c r="C6" s="2" t="s">
        <v>108</v>
      </c>
      <c r="E6" s="102" t="s">
        <v>2</v>
      </c>
      <c r="F6" s="102"/>
      <c r="G6" s="102"/>
      <c r="I6" s="112" t="s">
        <v>112</v>
      </c>
      <c r="J6" s="112"/>
      <c r="K6" s="112"/>
    </row>
    <row r="7" spans="1:16" ht="39" customHeight="1">
      <c r="A7" s="2" t="s">
        <v>20</v>
      </c>
      <c r="C7" s="2" t="s">
        <v>21</v>
      </c>
      <c r="E7" s="2" t="s">
        <v>22</v>
      </c>
      <c r="G7" s="2" t="s">
        <v>23</v>
      </c>
      <c r="I7" s="2" t="s">
        <v>21</v>
      </c>
      <c r="K7" s="25" t="s">
        <v>11</v>
      </c>
    </row>
    <row r="8" spans="1:16" ht="24.75" customHeight="1">
      <c r="A8" s="9" t="s">
        <v>54</v>
      </c>
      <c r="C8" s="11">
        <v>14511127</v>
      </c>
      <c r="D8" s="11"/>
      <c r="E8" s="11">
        <v>75911723210</v>
      </c>
      <c r="F8" s="11"/>
      <c r="G8" s="11">
        <v>906761848</v>
      </c>
      <c r="H8" s="11"/>
      <c r="I8" s="55">
        <v>75019472489</v>
      </c>
      <c r="J8" s="7"/>
      <c r="K8" s="56">
        <v>1.6791665195683929</v>
      </c>
      <c r="L8" s="27"/>
      <c r="M8" s="17"/>
      <c r="N8" s="52"/>
      <c r="O8" s="33"/>
      <c r="P8" s="38"/>
    </row>
    <row r="9" spans="1:16" ht="24.75" customHeight="1">
      <c r="A9" s="10" t="s">
        <v>87</v>
      </c>
      <c r="C9" s="11">
        <v>8215680</v>
      </c>
      <c r="D9" s="11"/>
      <c r="E9" s="11">
        <v>40753978242</v>
      </c>
      <c r="F9" s="11"/>
      <c r="G9" s="11">
        <v>40758422800</v>
      </c>
      <c r="H9" s="11"/>
      <c r="I9" s="11">
        <v>3771122</v>
      </c>
      <c r="J9" s="7"/>
      <c r="K9" s="56">
        <v>8.4409308590330329E-5</v>
      </c>
      <c r="L9" s="27"/>
      <c r="M9" s="17"/>
      <c r="N9" s="52"/>
      <c r="O9" s="33"/>
      <c r="P9" s="38"/>
    </row>
    <row r="10" spans="1:16" ht="24.75" customHeight="1">
      <c r="A10" s="10" t="s">
        <v>55</v>
      </c>
      <c r="C10" s="11">
        <v>79006636095</v>
      </c>
      <c r="D10" s="11"/>
      <c r="E10" s="11">
        <v>3757653267114</v>
      </c>
      <c r="F10" s="11"/>
      <c r="G10" s="11">
        <v>3834546070624</v>
      </c>
      <c r="H10" s="11"/>
      <c r="I10" s="11">
        <v>2113832585</v>
      </c>
      <c r="J10" s="7"/>
      <c r="K10" s="56">
        <v>4.7314074425478851E-2</v>
      </c>
      <c r="L10" s="27"/>
      <c r="M10" s="17"/>
      <c r="N10" s="52"/>
      <c r="O10" s="33"/>
      <c r="P10" s="38"/>
    </row>
    <row r="11" spans="1:16" ht="24.75" customHeight="1">
      <c r="A11" s="10" t="s">
        <v>56</v>
      </c>
      <c r="C11" s="11">
        <v>6933242</v>
      </c>
      <c r="D11" s="7"/>
      <c r="E11" s="11">
        <v>29443</v>
      </c>
      <c r="F11" s="11"/>
      <c r="G11" s="11">
        <v>0</v>
      </c>
      <c r="H11" s="11"/>
      <c r="I11" s="11">
        <v>6962685</v>
      </c>
      <c r="J11" s="7"/>
      <c r="K11" s="56">
        <v>1.5584630430473057E-4</v>
      </c>
      <c r="L11" s="27"/>
      <c r="M11" s="17"/>
      <c r="N11" s="52"/>
      <c r="O11" s="33"/>
      <c r="P11" s="38"/>
    </row>
    <row r="12" spans="1:16" ht="24.75" customHeight="1">
      <c r="A12" s="10" t="s">
        <v>87</v>
      </c>
      <c r="C12" s="11">
        <v>40000000000</v>
      </c>
      <c r="D12" s="7"/>
      <c r="E12" s="11">
        <v>0</v>
      </c>
      <c r="F12" s="7"/>
      <c r="G12" s="11">
        <v>40000000000</v>
      </c>
      <c r="H12" s="7"/>
      <c r="I12" s="55">
        <v>0</v>
      </c>
      <c r="J12" s="7"/>
      <c r="K12" s="56">
        <v>0</v>
      </c>
      <c r="L12" s="27"/>
      <c r="M12" s="17"/>
      <c r="N12" s="52"/>
      <c r="O12" s="33"/>
      <c r="P12" s="38"/>
    </row>
    <row r="13" spans="1:16" ht="24.75" customHeight="1">
      <c r="A13" s="14" t="s">
        <v>24</v>
      </c>
      <c r="C13" s="11">
        <v>6654967</v>
      </c>
      <c r="D13" s="7"/>
      <c r="E13" s="11">
        <v>23703</v>
      </c>
      <c r="F13" s="11"/>
      <c r="G13" s="11">
        <v>0</v>
      </c>
      <c r="H13" s="11"/>
      <c r="I13" s="11">
        <v>6678670</v>
      </c>
      <c r="J13" s="11"/>
      <c r="K13" s="56">
        <v>1.4948917510570632E-4</v>
      </c>
      <c r="L13" s="27"/>
      <c r="M13" s="17"/>
      <c r="N13" s="52"/>
      <c r="O13" s="33"/>
      <c r="P13" s="38"/>
    </row>
    <row r="14" spans="1:16" ht="24.75" customHeight="1">
      <c r="A14" s="10" t="s">
        <v>118</v>
      </c>
      <c r="C14" s="11">
        <v>0</v>
      </c>
      <c r="D14" s="7"/>
      <c r="E14" s="11">
        <v>60005000000</v>
      </c>
      <c r="F14" s="11"/>
      <c r="G14" s="11">
        <v>60001887654</v>
      </c>
      <c r="H14" s="11"/>
      <c r="I14" s="11">
        <v>3112346</v>
      </c>
      <c r="J14" s="11"/>
      <c r="K14" s="56">
        <v>6.966387561947882E-5</v>
      </c>
      <c r="L14" s="27"/>
      <c r="M14" s="17"/>
      <c r="N14" s="52"/>
      <c r="O14" s="33"/>
      <c r="P14" s="38"/>
    </row>
    <row r="15" spans="1:16" ht="24.75" customHeight="1" thickBot="1">
      <c r="A15" s="6" t="s">
        <v>14</v>
      </c>
      <c r="C15" s="57">
        <f>SUM(C8:C14)</f>
        <v>119042951111</v>
      </c>
      <c r="D15" s="7"/>
      <c r="E15" s="58">
        <f>SUM(E8:E14)</f>
        <v>3934324021712</v>
      </c>
      <c r="F15" s="7"/>
      <c r="G15" s="58">
        <f>SUM(G8:G14)</f>
        <v>3976213142926</v>
      </c>
      <c r="H15" s="7"/>
      <c r="I15" s="58">
        <f>SUM(I8:I14)</f>
        <v>77153829897</v>
      </c>
      <c r="J15" s="7"/>
      <c r="K15" s="59">
        <f>SUM(K8:K14)</f>
        <v>1.7269400026574919</v>
      </c>
      <c r="L15" s="27"/>
      <c r="M15" s="17"/>
      <c r="N15" s="52"/>
      <c r="O15" s="33"/>
      <c r="P15" s="38"/>
    </row>
    <row r="16" spans="1:16" ht="13.5" thickTop="1">
      <c r="E16" s="22"/>
      <c r="G16" s="22"/>
      <c r="M16" s="17"/>
    </row>
    <row r="17" spans="3:11">
      <c r="C17" s="17"/>
      <c r="E17" s="17"/>
      <c r="G17" s="17"/>
      <c r="I17" s="17"/>
    </row>
    <row r="18" spans="3:11">
      <c r="G18" s="17"/>
      <c r="I18" s="17"/>
    </row>
    <row r="19" spans="3:11">
      <c r="G19" s="17"/>
      <c r="I19" s="17"/>
      <c r="K19" s="17"/>
    </row>
    <row r="20" spans="3:11">
      <c r="E20" s="17"/>
      <c r="I20" s="22"/>
      <c r="K20" s="17"/>
    </row>
    <row r="21" spans="3:11">
      <c r="E21" s="22"/>
      <c r="G21" s="17"/>
      <c r="I21" s="22"/>
    </row>
    <row r="22" spans="3:11">
      <c r="C22" s="17"/>
      <c r="E22" s="39"/>
      <c r="G22" s="17"/>
      <c r="I22" s="22"/>
    </row>
    <row r="23" spans="3:11">
      <c r="E23" s="22"/>
      <c r="G23" s="17"/>
      <c r="I23" s="17"/>
    </row>
    <row r="24" spans="3:11">
      <c r="E24" s="39"/>
      <c r="I24" s="17"/>
      <c r="K24" s="17"/>
    </row>
    <row r="25" spans="3:11">
      <c r="E25" s="17"/>
      <c r="G25" s="17"/>
    </row>
    <row r="26" spans="3:11">
      <c r="G26" s="17"/>
    </row>
    <row r="27" spans="3:11">
      <c r="E27" s="17"/>
    </row>
    <row r="30" spans="3:11">
      <c r="E30" s="17"/>
    </row>
  </sheetData>
  <mergeCells count="6">
    <mergeCell ref="A1:K1"/>
    <mergeCell ref="A2:K2"/>
    <mergeCell ref="A3:K3"/>
    <mergeCell ref="E6:G6"/>
    <mergeCell ref="A5:K5"/>
    <mergeCell ref="I6:K6"/>
  </mergeCells>
  <pageMargins left="0.39" right="0.39" top="0.39" bottom="0.39" header="0" footer="0"/>
  <pageSetup scale="9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  <pageSetUpPr fitToPage="1"/>
  </sheetPr>
  <dimension ref="A1:M17"/>
  <sheetViews>
    <sheetView rightToLeft="1" view="pageBreakPreview" zoomScaleNormal="100" zoomScaleSheetLayoutView="100" workbookViewId="0">
      <selection activeCell="J16" sqref="J16"/>
    </sheetView>
  </sheetViews>
  <sheetFormatPr defaultRowHeight="12.75"/>
  <cols>
    <col min="1" max="1" width="2.5703125" customWidth="1"/>
    <col min="2" max="2" width="49.140625" customWidth="1"/>
    <col min="3" max="3" width="1.28515625" customWidth="1"/>
    <col min="4" max="4" width="8.28515625" bestFit="1" customWidth="1"/>
    <col min="5" max="5" width="1.28515625" customWidth="1"/>
    <col min="6" max="6" width="17.7109375" bestFit="1" customWidth="1"/>
    <col min="7" max="7" width="1.28515625" customWidth="1"/>
    <col min="8" max="8" width="16.42578125" customWidth="1"/>
    <col min="9" max="9" width="1.28515625" customWidth="1"/>
    <col min="10" max="10" width="14.42578125" customWidth="1"/>
    <col min="11" max="11" width="0.28515625" customWidth="1"/>
    <col min="27" max="27" width="11.5703125" customWidth="1"/>
  </cols>
  <sheetData>
    <row r="1" spans="1:13" ht="29.1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</row>
    <row r="2" spans="1:13" ht="21.75" customHeight="1">
      <c r="A2" s="99" t="s">
        <v>25</v>
      </c>
      <c r="B2" s="99"/>
      <c r="C2" s="99"/>
      <c r="D2" s="99"/>
      <c r="E2" s="99"/>
      <c r="F2" s="99"/>
      <c r="G2" s="99"/>
      <c r="H2" s="99"/>
      <c r="I2" s="99"/>
      <c r="J2" s="99"/>
    </row>
    <row r="3" spans="1:13" ht="21.75" customHeight="1">
      <c r="A3" s="99" t="s">
        <v>111</v>
      </c>
      <c r="B3" s="99"/>
      <c r="C3" s="99"/>
      <c r="D3" s="99"/>
      <c r="E3" s="99"/>
      <c r="F3" s="99"/>
      <c r="G3" s="99"/>
      <c r="H3" s="99"/>
      <c r="I3" s="99"/>
      <c r="J3" s="99"/>
    </row>
    <row r="4" spans="1:13" ht="14.45" customHeight="1"/>
    <row r="5" spans="1:13" ht="29.1" customHeight="1">
      <c r="A5" s="110" t="s">
        <v>58</v>
      </c>
      <c r="B5" s="110"/>
      <c r="C5" s="110"/>
      <c r="D5" s="110"/>
      <c r="E5" s="110"/>
      <c r="F5" s="110"/>
      <c r="G5" s="110"/>
      <c r="H5" s="110"/>
      <c r="I5" s="110"/>
      <c r="J5" s="110"/>
    </row>
    <row r="6" spans="1:13" ht="36" customHeight="1">
      <c r="A6" s="102" t="s">
        <v>26</v>
      </c>
      <c r="B6" s="102"/>
      <c r="C6" s="7"/>
      <c r="D6" s="2" t="s">
        <v>27</v>
      </c>
      <c r="E6" s="7"/>
      <c r="F6" s="2" t="s">
        <v>21</v>
      </c>
      <c r="G6" s="7"/>
      <c r="H6" s="25" t="s">
        <v>28</v>
      </c>
      <c r="I6" s="26"/>
      <c r="J6" s="25" t="s">
        <v>29</v>
      </c>
    </row>
    <row r="7" spans="1:13" ht="24.75" customHeight="1">
      <c r="A7" s="111" t="s">
        <v>30</v>
      </c>
      <c r="B7" s="111"/>
      <c r="C7" s="7"/>
      <c r="D7" s="24" t="s">
        <v>69</v>
      </c>
      <c r="E7" s="7"/>
      <c r="F7" s="19">
        <f>'درآمد سرمایه گذاری در سهام'!K14</f>
        <v>161678039197</v>
      </c>
      <c r="G7" s="7"/>
      <c r="H7" s="31">
        <v>38.981686281776248</v>
      </c>
      <c r="I7" s="7"/>
      <c r="J7" s="29">
        <v>3.6188517641490932</v>
      </c>
      <c r="L7" s="16"/>
      <c r="M7" s="23"/>
    </row>
    <row r="8" spans="1:13" ht="24.75" customHeight="1">
      <c r="A8" s="109" t="s">
        <v>31</v>
      </c>
      <c r="B8" s="109"/>
      <c r="C8" s="7"/>
      <c r="D8" s="10" t="s">
        <v>32</v>
      </c>
      <c r="E8" s="7"/>
      <c r="F8" s="20">
        <f>'درآمد سرمایه گذاری در صندوق'!H29</f>
        <v>252857022404</v>
      </c>
      <c r="G8" s="7"/>
      <c r="H8" s="29">
        <v>60.965565703617784</v>
      </c>
      <c r="I8" s="7"/>
      <c r="J8" s="29">
        <v>5.6597178328036266</v>
      </c>
      <c r="L8" s="16"/>
      <c r="M8" s="23"/>
    </row>
    <row r="9" spans="1:13" ht="24.75" customHeight="1">
      <c r="A9" s="109" t="s">
        <v>33</v>
      </c>
      <c r="B9" s="109"/>
      <c r="C9" s="7"/>
      <c r="D9" s="10" t="s">
        <v>70</v>
      </c>
      <c r="E9" s="7"/>
      <c r="F9" s="11">
        <f>'درآمد سپرده بانکی'!C15</f>
        <v>217748065</v>
      </c>
      <c r="G9" s="7"/>
      <c r="H9" s="29">
        <v>5.2500554809124161E-2</v>
      </c>
      <c r="I9" s="7"/>
      <c r="J9" s="29">
        <v>4.8738713872243603E-3</v>
      </c>
      <c r="L9" s="16"/>
      <c r="M9" s="23"/>
    </row>
    <row r="10" spans="1:13" ht="24.75" customHeight="1">
      <c r="A10" s="109" t="s">
        <v>34</v>
      </c>
      <c r="B10" s="109"/>
      <c r="C10" s="7"/>
      <c r="D10" s="10" t="s">
        <v>71</v>
      </c>
      <c r="E10" s="7"/>
      <c r="F10" s="12">
        <f>'سایر درآمدها'!F11</f>
        <v>1026349</v>
      </c>
      <c r="G10" s="7"/>
      <c r="H10" s="54">
        <v>2.4745979684269415E-4</v>
      </c>
      <c r="I10" s="7"/>
      <c r="J10" s="29">
        <v>2.297284719570911E-5</v>
      </c>
      <c r="L10" s="16"/>
      <c r="M10" s="23"/>
    </row>
    <row r="11" spans="1:13" ht="24.75" customHeight="1" thickBot="1">
      <c r="A11" s="106" t="s">
        <v>14</v>
      </c>
      <c r="B11" s="106"/>
      <c r="C11" s="7"/>
      <c r="D11" s="11"/>
      <c r="E11" s="7"/>
      <c r="F11" s="21">
        <f>SUM(F7:F10)</f>
        <v>414753836015</v>
      </c>
      <c r="G11" s="7"/>
      <c r="H11" s="13">
        <f>SUM(H7:H10)</f>
        <v>100</v>
      </c>
      <c r="I11" s="7"/>
      <c r="J11" s="30">
        <f>SUM(J7:J10)</f>
        <v>9.283466441187139</v>
      </c>
      <c r="L11" s="16"/>
      <c r="M11" s="23"/>
    </row>
    <row r="12" spans="1:13" ht="13.5" thickTop="1">
      <c r="M12" s="23"/>
    </row>
    <row r="14" spans="1:13">
      <c r="J14" s="17"/>
    </row>
    <row r="15" spans="1:13" ht="18.75">
      <c r="F15" s="17"/>
      <c r="H15" s="11"/>
      <c r="J15" s="34"/>
    </row>
    <row r="16" spans="1:13">
      <c r="J16" s="17"/>
    </row>
    <row r="17" spans="6:6">
      <c r="F17" s="17"/>
    </row>
  </sheetData>
  <mergeCells count="10">
    <mergeCell ref="A1:J1"/>
    <mergeCell ref="A2:J2"/>
    <mergeCell ref="A3:J3"/>
    <mergeCell ref="A6:B6"/>
    <mergeCell ref="A11:B11"/>
    <mergeCell ref="A5:J5"/>
    <mergeCell ref="A7:B7"/>
    <mergeCell ref="A8:B8"/>
    <mergeCell ref="A9:B9"/>
    <mergeCell ref="A10:B10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  <pageSetUpPr fitToPage="1"/>
  </sheetPr>
  <dimension ref="A1:AM22"/>
  <sheetViews>
    <sheetView rightToLeft="1" view="pageBreakPreview" zoomScaleNormal="100" zoomScaleSheetLayoutView="100" workbookViewId="0">
      <selection activeCell="AA8" sqref="AA8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7.7109375" bestFit="1" customWidth="1"/>
    <col min="5" max="5" width="1.28515625" customWidth="1"/>
    <col min="6" max="6" width="17.7109375" bestFit="1" customWidth="1"/>
    <col min="7" max="7" width="1" customWidth="1"/>
    <col min="8" max="8" width="8.28515625" hidden="1" customWidth="1"/>
    <col min="9" max="9" width="14.7109375" customWidth="1"/>
    <col min="10" max="10" width="1" customWidth="1"/>
    <col min="11" max="11" width="19.5703125" bestFit="1" customWidth="1"/>
    <col min="12" max="12" width="1.28515625" customWidth="1"/>
    <col min="13" max="13" width="17.7109375" customWidth="1"/>
    <col min="14" max="14" width="1.28515625" customWidth="1"/>
    <col min="15" max="15" width="17.5703125" bestFit="1" customWidth="1"/>
    <col min="16" max="16" width="1.28515625" customWidth="1"/>
    <col min="17" max="17" width="4" hidden="1" customWidth="1"/>
    <col min="18" max="18" width="15.7109375" bestFit="1" customWidth="1"/>
    <col min="19" max="19" width="0.7109375" customWidth="1"/>
    <col min="20" max="20" width="17.7109375" bestFit="1" customWidth="1"/>
    <col min="21" max="21" width="1" customWidth="1"/>
    <col min="28" max="28" width="11.5703125" customWidth="1"/>
  </cols>
  <sheetData>
    <row r="1" spans="1:39" ht="29.1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78"/>
    </row>
    <row r="2" spans="1:39" ht="21.75" customHeight="1">
      <c r="A2" s="99" t="s">
        <v>25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78"/>
    </row>
    <row r="3" spans="1:39" ht="21.75" customHeight="1">
      <c r="A3" s="99" t="s">
        <v>111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78"/>
    </row>
    <row r="4" spans="1:39" ht="14.45" customHeight="1"/>
    <row r="5" spans="1:39" ht="33" customHeight="1">
      <c r="A5" s="110" t="s">
        <v>89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</row>
    <row r="6" spans="1:39" ht="33" customHeight="1">
      <c r="A6" s="7" t="s">
        <v>81</v>
      </c>
      <c r="B6" s="7"/>
      <c r="C6" s="7"/>
      <c r="D6" s="112" t="s">
        <v>113</v>
      </c>
      <c r="E6" s="112"/>
      <c r="F6" s="112"/>
      <c r="G6" s="112"/>
      <c r="H6" s="112"/>
      <c r="I6" s="112"/>
      <c r="J6" s="112"/>
      <c r="K6" s="112"/>
      <c r="L6" s="79"/>
      <c r="M6" s="112" t="s">
        <v>114</v>
      </c>
      <c r="N6" s="112"/>
      <c r="O6" s="112"/>
      <c r="P6" s="112"/>
      <c r="Q6" s="112"/>
      <c r="R6" s="112"/>
      <c r="S6" s="112"/>
      <c r="T6" s="112"/>
      <c r="U6" s="80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</row>
    <row r="7" spans="1:39" ht="24.75" customHeight="1">
      <c r="A7" s="7"/>
      <c r="B7" s="7"/>
      <c r="C7" s="7"/>
      <c r="D7" s="15" t="s">
        <v>38</v>
      </c>
      <c r="E7" s="6"/>
      <c r="F7" s="15" t="s">
        <v>37</v>
      </c>
      <c r="G7" s="6"/>
      <c r="H7" s="15" t="s">
        <v>36</v>
      </c>
      <c r="I7" s="71" t="s">
        <v>36</v>
      </c>
      <c r="J7" s="6"/>
      <c r="K7" s="81" t="s">
        <v>14</v>
      </c>
      <c r="L7" s="79"/>
      <c r="M7" s="15" t="s">
        <v>38</v>
      </c>
      <c r="N7" s="7"/>
      <c r="O7" s="15" t="s">
        <v>37</v>
      </c>
      <c r="P7" s="7"/>
      <c r="Q7" s="15" t="s">
        <v>36</v>
      </c>
      <c r="R7" s="15" t="s">
        <v>36</v>
      </c>
      <c r="S7" s="7"/>
      <c r="T7" s="32" t="s">
        <v>14</v>
      </c>
      <c r="U7" s="80"/>
    </row>
    <row r="8" spans="1:39" ht="36" customHeight="1">
      <c r="A8" s="102" t="s">
        <v>35</v>
      </c>
      <c r="B8" s="102"/>
      <c r="C8" s="6"/>
      <c r="D8" s="3" t="s">
        <v>60</v>
      </c>
      <c r="E8" s="7"/>
      <c r="F8" s="2" t="s">
        <v>59</v>
      </c>
      <c r="G8" s="6"/>
      <c r="H8" s="2" t="s">
        <v>68</v>
      </c>
      <c r="I8" s="71" t="s">
        <v>68</v>
      </c>
      <c r="J8" s="6"/>
      <c r="K8" s="15" t="s">
        <v>21</v>
      </c>
      <c r="L8" s="7"/>
      <c r="M8" s="15" t="s">
        <v>60</v>
      </c>
      <c r="N8" s="7"/>
      <c r="O8" s="15" t="s">
        <v>59</v>
      </c>
      <c r="P8" s="7"/>
      <c r="Q8" s="2" t="s">
        <v>68</v>
      </c>
      <c r="R8" s="15" t="s">
        <v>68</v>
      </c>
      <c r="S8" s="7"/>
      <c r="T8" s="15" t="s">
        <v>21</v>
      </c>
      <c r="U8" s="7"/>
    </row>
    <row r="9" spans="1:39" ht="24.75" customHeight="1">
      <c r="A9" s="109" t="s">
        <v>90</v>
      </c>
      <c r="B9" s="109"/>
      <c r="C9" s="10"/>
      <c r="D9" s="19">
        <f>'درآمد ناشی از فروش'!I8</f>
        <v>-1125061511</v>
      </c>
      <c r="E9" s="7"/>
      <c r="F9" s="19">
        <f>'درآمد ناشی از تغییر قیمت اوراق'!I19</f>
        <v>31835029087</v>
      </c>
      <c r="G9" s="11"/>
      <c r="H9" s="35"/>
      <c r="I9" s="35">
        <f>'درآمد سود سهام'!M8</f>
        <v>0</v>
      </c>
      <c r="J9" s="11"/>
      <c r="K9" s="19">
        <f>D9+F9+I9</f>
        <v>30709967576</v>
      </c>
      <c r="L9" s="7"/>
      <c r="M9" s="19">
        <f>'درآمد ناشی از فروش'!Q8</f>
        <v>-26294027884</v>
      </c>
      <c r="N9" s="7"/>
      <c r="O9" s="19">
        <f>'درآمد ناشی از تغییر قیمت اوراق'!Q19</f>
        <v>7010701816</v>
      </c>
      <c r="P9" s="7"/>
      <c r="Q9" s="35"/>
      <c r="R9" s="11">
        <f>'درآمد سود سهام'!S8</f>
        <v>911661848</v>
      </c>
      <c r="S9" s="7"/>
      <c r="T9" s="19">
        <f>M9+O9+R9</f>
        <v>-18371664220</v>
      </c>
      <c r="U9" s="7"/>
    </row>
    <row r="10" spans="1:39" ht="24.75" customHeight="1">
      <c r="A10" s="109" t="s">
        <v>13</v>
      </c>
      <c r="B10" s="109"/>
      <c r="C10" s="10"/>
      <c r="D10" s="20">
        <f>'درآمد ناشی از فروش'!I24</f>
        <v>0</v>
      </c>
      <c r="E10" s="7"/>
      <c r="F10" s="20">
        <f>'درآمد ناشی از تغییر قیمت اوراق'!I17</f>
        <v>-14686712544</v>
      </c>
      <c r="G10" s="11"/>
      <c r="H10" s="11"/>
      <c r="I10" s="11">
        <f>'درآمد سود سهام'!M9</f>
        <v>0</v>
      </c>
      <c r="J10" s="11"/>
      <c r="K10" s="20">
        <f>D10+F10+I10</f>
        <v>-14686712544</v>
      </c>
      <c r="L10" s="7"/>
      <c r="M10" s="20">
        <f>'درآمد ناشی از فروش'!Q24</f>
        <v>1299109087</v>
      </c>
      <c r="N10" s="7"/>
      <c r="O10" s="20">
        <f>'درآمد ناشی از تغییر قیمت اوراق'!Q17</f>
        <v>-56089909745</v>
      </c>
      <c r="P10" s="7"/>
      <c r="Q10" s="11"/>
      <c r="R10" s="11">
        <f>'درآمد سود سهام'!S9</f>
        <v>7659164572</v>
      </c>
      <c r="S10" s="7"/>
      <c r="T10" s="20">
        <f>M10+O10+R10</f>
        <v>-47131636086</v>
      </c>
      <c r="U10" s="7"/>
    </row>
    <row r="11" spans="1:39" ht="24.75" customHeight="1">
      <c r="A11" s="109" t="s">
        <v>12</v>
      </c>
      <c r="B11" s="109"/>
      <c r="C11" s="10"/>
      <c r="D11" s="20">
        <f>'درآمد ناشی از فروش'!I11</f>
        <v>8133836734</v>
      </c>
      <c r="E11" s="7"/>
      <c r="F11" s="20">
        <f>'درآمد ناشی از تغییر قیمت اوراق'!I13</f>
        <v>93566924416</v>
      </c>
      <c r="G11" s="11"/>
      <c r="H11" s="11"/>
      <c r="I11" s="11">
        <f>'درآمد سود سهام'!M10</f>
        <v>45669694822</v>
      </c>
      <c r="J11" s="11"/>
      <c r="K11" s="20">
        <f>D11+F11+I11</f>
        <v>147370455972</v>
      </c>
      <c r="L11" s="7"/>
      <c r="M11" s="20">
        <f>'درآمد ناشی از فروش'!Q11</f>
        <v>17446475978</v>
      </c>
      <c r="N11" s="7"/>
      <c r="O11" s="20">
        <f>'درآمد ناشی از تغییر قیمت اوراق'!Q13</f>
        <v>320255122819</v>
      </c>
      <c r="P11" s="7"/>
      <c r="Q11" s="11"/>
      <c r="R11" s="11">
        <f>'درآمد سود سهام'!S10</f>
        <v>45669694822</v>
      </c>
      <c r="S11" s="7"/>
      <c r="T11" s="20">
        <f>M11+O11+R11</f>
        <v>383371293619</v>
      </c>
      <c r="U11" s="7"/>
    </row>
    <row r="12" spans="1:39" ht="24.75" customHeight="1">
      <c r="A12" s="109" t="s">
        <v>104</v>
      </c>
      <c r="B12" s="109"/>
      <c r="C12" s="10"/>
      <c r="D12" s="20">
        <f>'درآمد ناشی از فروش'!I10</f>
        <v>2612876627</v>
      </c>
      <c r="E12" s="7"/>
      <c r="F12" s="20">
        <f>'درآمد ناشی از تغییر قیمت اوراق'!I16</f>
        <v>-4328548434</v>
      </c>
      <c r="G12" s="11"/>
      <c r="H12" s="11"/>
      <c r="I12" s="11">
        <v>0</v>
      </c>
      <c r="J12" s="11"/>
      <c r="K12" s="20">
        <f>D12+F12+I12</f>
        <v>-1715671807</v>
      </c>
      <c r="L12" s="7"/>
      <c r="M12" s="20">
        <f>'درآمد ناشی از فروش'!Q10</f>
        <v>4379800207</v>
      </c>
      <c r="N12" s="7"/>
      <c r="O12" s="20">
        <f>'درآمد ناشی از تغییر قیمت اوراق'!Q16</f>
        <v>-2351618428</v>
      </c>
      <c r="P12" s="7"/>
      <c r="Q12" s="11"/>
      <c r="R12" s="11">
        <v>0</v>
      </c>
      <c r="S12" s="7"/>
      <c r="T12" s="20">
        <f>M12+O12+R12</f>
        <v>2028181779</v>
      </c>
      <c r="U12" s="7"/>
    </row>
    <row r="13" spans="1:39" ht="24.75" customHeight="1">
      <c r="A13" s="109" t="s">
        <v>85</v>
      </c>
      <c r="B13" s="109"/>
      <c r="C13" s="10"/>
      <c r="D13" s="76">
        <f>'درآمد ناشی از فروش'!I23</f>
        <v>0</v>
      </c>
      <c r="E13" s="7"/>
      <c r="F13" s="76">
        <v>0</v>
      </c>
      <c r="G13" s="11"/>
      <c r="H13" s="11"/>
      <c r="I13" s="11">
        <v>0</v>
      </c>
      <c r="J13" s="11"/>
      <c r="K13" s="72">
        <f>D13+F13+I13</f>
        <v>0</v>
      </c>
      <c r="L13" s="7"/>
      <c r="M13" s="72">
        <f>'درآمد ناشی از فروش'!Q23</f>
        <v>-267755080492</v>
      </c>
      <c r="N13" s="7"/>
      <c r="O13" s="76">
        <v>0</v>
      </c>
      <c r="P13" s="7"/>
      <c r="Q13" s="11"/>
      <c r="R13" s="76">
        <v>0</v>
      </c>
      <c r="S13" s="7"/>
      <c r="T13" s="76">
        <f>M13+O13+R13</f>
        <v>-267755080492</v>
      </c>
      <c r="U13" s="7"/>
    </row>
    <row r="14" spans="1:39" ht="24.75" customHeight="1" thickBot="1">
      <c r="A14" s="106" t="s">
        <v>14</v>
      </c>
      <c r="B14" s="106"/>
      <c r="C14" s="6"/>
      <c r="D14" s="77">
        <f>SUM(D9:D13)</f>
        <v>9621651850</v>
      </c>
      <c r="E14" s="7"/>
      <c r="F14" s="77">
        <f>SUM(F9:F13)</f>
        <v>106386692525</v>
      </c>
      <c r="G14" s="11"/>
      <c r="H14" s="82">
        <f>SUM(H9:H11)</f>
        <v>0</v>
      </c>
      <c r="I14" s="83">
        <f>SUM(I9:I13)</f>
        <v>45669694822</v>
      </c>
      <c r="J14" s="11"/>
      <c r="K14" s="21">
        <f>SUM(K9:K13)</f>
        <v>161678039197</v>
      </c>
      <c r="L14" s="7"/>
      <c r="M14" s="21">
        <f>SUM(M9:M13)</f>
        <v>-270923723104</v>
      </c>
      <c r="N14" s="7"/>
      <c r="O14" s="77">
        <f>SUM(O9:O13)</f>
        <v>268824296462</v>
      </c>
      <c r="P14" s="7"/>
      <c r="Q14" s="13">
        <f>SUM(Q9:Q11)</f>
        <v>0</v>
      </c>
      <c r="R14" s="77">
        <f>SUM(R9:R13)</f>
        <v>54240521242</v>
      </c>
      <c r="S14" s="7"/>
      <c r="T14" s="77">
        <f>SUM(T9:T13)</f>
        <v>52141094600</v>
      </c>
      <c r="U14" s="7"/>
    </row>
    <row r="15" spans="1:39" ht="13.5" thickTop="1"/>
    <row r="16" spans="1:39">
      <c r="T16" s="17"/>
    </row>
    <row r="17" spans="4:20">
      <c r="F17" s="18"/>
      <c r="I17" s="17"/>
      <c r="Q17" s="17"/>
      <c r="R17" s="17"/>
      <c r="T17" s="17"/>
    </row>
    <row r="18" spans="4:20">
      <c r="D18" s="18"/>
      <c r="F18" s="18"/>
      <c r="K18" s="18"/>
      <c r="Q18" s="17"/>
      <c r="R18" s="17"/>
      <c r="T18" s="17"/>
    </row>
    <row r="19" spans="4:20">
      <c r="D19" s="18"/>
      <c r="Q19" s="17"/>
      <c r="R19" s="17"/>
      <c r="T19" s="17"/>
    </row>
    <row r="20" spans="4:20">
      <c r="R20" s="18"/>
    </row>
    <row r="21" spans="4:20">
      <c r="D21" s="18"/>
      <c r="F21" s="18"/>
      <c r="I21" s="17"/>
      <c r="M21" s="18"/>
      <c r="O21" s="18"/>
      <c r="R21" s="17"/>
      <c r="T21" s="18"/>
    </row>
    <row r="22" spans="4:20">
      <c r="D22" s="18"/>
      <c r="O22" s="18"/>
      <c r="R22" s="18"/>
    </row>
  </sheetData>
  <mergeCells count="13">
    <mergeCell ref="D6:K6"/>
    <mergeCell ref="A1:T1"/>
    <mergeCell ref="A2:T2"/>
    <mergeCell ref="A3:T3"/>
    <mergeCell ref="M6:T6"/>
    <mergeCell ref="A5:U5"/>
    <mergeCell ref="A11:B11"/>
    <mergeCell ref="A14:B14"/>
    <mergeCell ref="A8:B8"/>
    <mergeCell ref="A9:B9"/>
    <mergeCell ref="A13:B13"/>
    <mergeCell ref="A10:B10"/>
    <mergeCell ref="A12:B12"/>
  </mergeCells>
  <pageMargins left="0.39" right="0.39" top="0.39" bottom="0.39" header="0" footer="0"/>
  <pageSetup scale="7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59999389629810485"/>
    <pageSetUpPr fitToPage="1"/>
  </sheetPr>
  <dimension ref="A1:T37"/>
  <sheetViews>
    <sheetView rightToLeft="1" view="pageBreakPreview" zoomScaleNormal="80" zoomScaleSheetLayoutView="100" workbookViewId="0">
      <selection activeCell="Q14" sqref="Q14"/>
    </sheetView>
  </sheetViews>
  <sheetFormatPr defaultRowHeight="12.75"/>
  <cols>
    <col min="1" max="1" width="6.42578125" bestFit="1" customWidth="1"/>
    <col min="2" max="2" width="29.140625" customWidth="1"/>
    <col min="3" max="3" width="1.28515625" customWidth="1"/>
    <col min="4" max="4" width="16.42578125" bestFit="1" customWidth="1"/>
    <col min="5" max="5" width="1.28515625" customWidth="1"/>
    <col min="6" max="6" width="17.28515625" customWidth="1"/>
    <col min="7" max="7" width="1.28515625" customWidth="1"/>
    <col min="8" max="8" width="18.85546875" customWidth="1"/>
    <col min="9" max="9" width="1.28515625" customWidth="1"/>
    <col min="10" max="10" width="18.7109375" customWidth="1"/>
    <col min="11" max="11" width="1.28515625" customWidth="1"/>
    <col min="12" max="12" width="17.28515625" customWidth="1"/>
    <col min="13" max="13" width="1.28515625" customWidth="1"/>
    <col min="14" max="14" width="16" bestFit="1" customWidth="1"/>
    <col min="15" max="15" width="11.7109375" customWidth="1"/>
    <col min="16" max="16" width="7.5703125" customWidth="1"/>
    <col min="17" max="17" width="15" bestFit="1" customWidth="1"/>
    <col min="18" max="18" width="19.28515625" bestFit="1" customWidth="1"/>
    <col min="21" max="21" width="11.5703125" customWidth="1"/>
  </cols>
  <sheetData>
    <row r="1" spans="1:20" ht="29.1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20" ht="21.75" customHeight="1">
      <c r="A2" s="99" t="s">
        <v>25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</row>
    <row r="3" spans="1:20" ht="21.75" customHeight="1">
      <c r="A3" s="99" t="s">
        <v>111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</row>
    <row r="4" spans="1:20" ht="14.45" customHeight="1"/>
    <row r="5" spans="1:20" ht="20.45" customHeight="1">
      <c r="A5" s="110" t="s">
        <v>61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Q5" s="53"/>
      <c r="R5" s="53"/>
      <c r="S5" s="53"/>
      <c r="T5" s="53"/>
    </row>
    <row r="6" spans="1:20" ht="24.75" customHeight="1">
      <c r="A6" s="7"/>
      <c r="B6" s="7"/>
      <c r="C6" s="7"/>
      <c r="D6" s="105" t="s">
        <v>113</v>
      </c>
      <c r="E6" s="105"/>
      <c r="F6" s="105"/>
      <c r="G6" s="105"/>
      <c r="H6" s="105"/>
      <c r="I6" s="7"/>
      <c r="J6" s="105" t="s">
        <v>114</v>
      </c>
      <c r="K6" s="105"/>
      <c r="L6" s="105"/>
      <c r="M6" s="105"/>
      <c r="N6" s="105"/>
      <c r="Q6" s="53"/>
      <c r="R6" s="53"/>
      <c r="S6" s="53"/>
      <c r="T6" s="53"/>
    </row>
    <row r="7" spans="1:20" ht="24.75" customHeight="1">
      <c r="A7" s="106" t="s">
        <v>17</v>
      </c>
      <c r="B7" s="106"/>
      <c r="C7" s="7"/>
      <c r="D7" s="2" t="s">
        <v>38</v>
      </c>
      <c r="E7" s="8"/>
      <c r="F7" s="2" t="s">
        <v>37</v>
      </c>
      <c r="G7" s="8"/>
      <c r="H7" s="3" t="s">
        <v>14</v>
      </c>
      <c r="I7" s="7"/>
      <c r="J7" s="2" t="s">
        <v>38</v>
      </c>
      <c r="K7" s="8"/>
      <c r="L7" s="73" t="s">
        <v>37</v>
      </c>
      <c r="M7" s="8"/>
      <c r="N7" s="3" t="s">
        <v>14</v>
      </c>
      <c r="Q7" s="53"/>
      <c r="R7" s="53"/>
      <c r="S7" s="53"/>
      <c r="T7" s="53"/>
    </row>
    <row r="8" spans="1:20" ht="39" customHeight="1">
      <c r="A8" s="105"/>
      <c r="B8" s="105"/>
      <c r="C8" s="7"/>
      <c r="D8" s="15" t="s">
        <v>60</v>
      </c>
      <c r="E8" s="7"/>
      <c r="F8" s="15" t="s">
        <v>59</v>
      </c>
      <c r="G8" s="7"/>
      <c r="H8" s="3" t="s">
        <v>21</v>
      </c>
      <c r="I8" s="7"/>
      <c r="J8" s="15" t="s">
        <v>60</v>
      </c>
      <c r="K8" s="7"/>
      <c r="L8" s="15" t="s">
        <v>67</v>
      </c>
      <c r="M8" s="7"/>
      <c r="N8" s="3" t="s">
        <v>21</v>
      </c>
      <c r="Q8" s="53"/>
      <c r="R8" s="53"/>
      <c r="S8" s="53"/>
      <c r="T8" s="53"/>
    </row>
    <row r="9" spans="1:20" ht="24.75" customHeight="1">
      <c r="A9" s="111" t="s">
        <v>88</v>
      </c>
      <c r="B9" s="111"/>
      <c r="C9" s="7"/>
      <c r="D9" s="19">
        <f>'درآمد ناشی از فروش'!I20</f>
        <v>0</v>
      </c>
      <c r="E9" s="7"/>
      <c r="F9" s="20">
        <v>0</v>
      </c>
      <c r="G9" s="7"/>
      <c r="H9" s="19">
        <f>F9+D9</f>
        <v>0</v>
      </c>
      <c r="I9" s="7"/>
      <c r="J9" s="35">
        <f>'درآمد ناشی از فروش'!Q20</f>
        <v>1371248068</v>
      </c>
      <c r="K9" s="7"/>
      <c r="L9" s="19">
        <v>0</v>
      </c>
      <c r="M9" s="7"/>
      <c r="N9" s="35">
        <f>L9+J9</f>
        <v>1371248068</v>
      </c>
      <c r="O9" s="74"/>
      <c r="Q9" s="53"/>
      <c r="R9" s="53"/>
      <c r="S9" s="53"/>
      <c r="T9" s="53"/>
    </row>
    <row r="10" spans="1:20" ht="24.75" customHeight="1">
      <c r="A10" s="109" t="s">
        <v>75</v>
      </c>
      <c r="B10" s="109"/>
      <c r="C10" s="7"/>
      <c r="D10" s="20">
        <f>'درآمد ناشی از فروش'!I9</f>
        <v>5241828976</v>
      </c>
      <c r="E10" s="7"/>
      <c r="F10" s="20">
        <f>'درآمد ناشی از تغییر قیمت اوراق'!I8</f>
        <v>1534838071</v>
      </c>
      <c r="G10" s="7"/>
      <c r="H10" s="20">
        <f t="shared" ref="H10:H28" si="0">F10+D10</f>
        <v>6776667047</v>
      </c>
      <c r="I10" s="7"/>
      <c r="J10" s="11">
        <f>'درآمد ناشی از فروش'!Q9</f>
        <v>26999091988</v>
      </c>
      <c r="K10" s="7"/>
      <c r="L10" s="20">
        <f>'درآمد ناشی از تغییر قیمت اوراق'!Q8</f>
        <v>244996504</v>
      </c>
      <c r="M10" s="7"/>
      <c r="N10" s="11">
        <f>L10+J10</f>
        <v>27244088492</v>
      </c>
      <c r="O10" s="74"/>
      <c r="Q10" s="53"/>
      <c r="R10" s="53"/>
      <c r="S10" s="53"/>
      <c r="T10" s="53"/>
    </row>
    <row r="11" spans="1:20" ht="24.75" customHeight="1">
      <c r="A11" s="109" t="s">
        <v>94</v>
      </c>
      <c r="B11" s="109"/>
      <c r="C11" s="7"/>
      <c r="D11" s="20">
        <f>'درآمد ناشی از فروش'!I29</f>
        <v>0</v>
      </c>
      <c r="E11" s="7"/>
      <c r="F11" s="20">
        <v>0</v>
      </c>
      <c r="G11" s="7"/>
      <c r="H11" s="20">
        <f t="shared" si="0"/>
        <v>0</v>
      </c>
      <c r="I11" s="7"/>
      <c r="J11" s="11">
        <f>'درآمد ناشی از فروش'!Q29</f>
        <v>302000533</v>
      </c>
      <c r="K11" s="7"/>
      <c r="L11" s="20">
        <v>0</v>
      </c>
      <c r="M11" s="7"/>
      <c r="N11" s="11">
        <f>L11+J11</f>
        <v>302000533</v>
      </c>
      <c r="O11" s="74"/>
      <c r="Q11" s="53"/>
      <c r="R11" s="53"/>
      <c r="S11" s="53"/>
      <c r="T11" s="53"/>
    </row>
    <row r="12" spans="1:20" ht="24.75" customHeight="1">
      <c r="A12" s="109" t="s">
        <v>76</v>
      </c>
      <c r="B12" s="109"/>
      <c r="C12" s="7"/>
      <c r="D12" s="20">
        <f>'درآمد ناشی از فروش'!I30</f>
        <v>0</v>
      </c>
      <c r="E12" s="7"/>
      <c r="F12" s="20">
        <v>0</v>
      </c>
      <c r="G12" s="7"/>
      <c r="H12" s="20">
        <f t="shared" si="0"/>
        <v>0</v>
      </c>
      <c r="I12" s="7"/>
      <c r="J12" s="11">
        <f>'درآمد ناشی از فروش'!Q30</f>
        <v>11953076050</v>
      </c>
      <c r="K12" s="7"/>
      <c r="L12" s="20">
        <v>0</v>
      </c>
      <c r="M12" s="7"/>
      <c r="N12" s="11">
        <f t="shared" ref="N12:N21" si="1">L12+J12</f>
        <v>11953076050</v>
      </c>
      <c r="O12" s="74"/>
      <c r="Q12" s="53"/>
      <c r="R12" s="53"/>
      <c r="S12" s="53"/>
      <c r="T12" s="53"/>
    </row>
    <row r="13" spans="1:20" ht="24.75" customHeight="1">
      <c r="A13" s="109" t="s">
        <v>79</v>
      </c>
      <c r="B13" s="109"/>
      <c r="C13" s="7"/>
      <c r="D13" s="20">
        <f>'درآمد ناشی از فروش'!I13</f>
        <v>36820406245</v>
      </c>
      <c r="E13" s="7"/>
      <c r="F13" s="20">
        <f>'درآمد ناشی از تغییر قیمت اوراق'!I12</f>
        <v>34248564019</v>
      </c>
      <c r="G13" s="7"/>
      <c r="H13" s="20">
        <f t="shared" si="0"/>
        <v>71068970264</v>
      </c>
      <c r="I13" s="7"/>
      <c r="J13" s="11">
        <f>'درآمد ناشی از فروش'!Q13</f>
        <v>252033157154</v>
      </c>
      <c r="K13" s="7"/>
      <c r="L13" s="20">
        <f>'درآمد ناشی از تغییر قیمت اوراق'!Q12</f>
        <v>49451455852</v>
      </c>
      <c r="M13" s="7"/>
      <c r="N13" s="11">
        <f t="shared" si="1"/>
        <v>301484613006</v>
      </c>
      <c r="O13" s="74"/>
      <c r="Q13" s="53"/>
      <c r="R13" s="75"/>
      <c r="S13" s="53"/>
      <c r="T13" s="53"/>
    </row>
    <row r="14" spans="1:20" ht="24.75" customHeight="1">
      <c r="A14" s="109" t="s">
        <v>105</v>
      </c>
      <c r="B14" s="109"/>
      <c r="C14" s="7"/>
      <c r="D14" s="20">
        <f>'درآمد ناشی از فروش'!I17</f>
        <v>21104131835</v>
      </c>
      <c r="E14" s="7"/>
      <c r="F14" s="20">
        <f>'درآمد ناشی از تغییر قیمت اوراق'!I14</f>
        <v>22336560126</v>
      </c>
      <c r="G14" s="7"/>
      <c r="H14" s="20">
        <f t="shared" si="0"/>
        <v>43440691961</v>
      </c>
      <c r="I14" s="7"/>
      <c r="J14" s="11">
        <f>'درآمد ناشی از فروش'!Q17</f>
        <v>40824962394</v>
      </c>
      <c r="K14" s="7"/>
      <c r="L14" s="20">
        <f>'درآمد ناشی از تغییر قیمت اوراق'!Q14</f>
        <v>20795362827</v>
      </c>
      <c r="M14" s="7"/>
      <c r="N14" s="11">
        <f t="shared" si="1"/>
        <v>61620325221</v>
      </c>
      <c r="O14" s="74"/>
      <c r="Q14" s="53"/>
      <c r="R14" s="75"/>
      <c r="S14" s="53"/>
      <c r="T14" s="53"/>
    </row>
    <row r="15" spans="1:20" ht="24.75" customHeight="1">
      <c r="A15" s="109" t="s">
        <v>91</v>
      </c>
      <c r="B15" s="109"/>
      <c r="C15" s="7"/>
      <c r="D15" s="20">
        <f>'درآمد ناشی از فروش'!I14</f>
        <v>18539420135</v>
      </c>
      <c r="E15" s="7"/>
      <c r="F15" s="20">
        <f>'درآمد ناشی از تغییر قیمت اوراق'!I20</f>
        <v>34466794153</v>
      </c>
      <c r="G15" s="7"/>
      <c r="H15" s="20">
        <f t="shared" si="0"/>
        <v>53006214288</v>
      </c>
      <c r="I15" s="7"/>
      <c r="J15" s="11">
        <f>'درآمد ناشی از فروش'!Q14</f>
        <v>67807631456</v>
      </c>
      <c r="K15" s="7"/>
      <c r="L15" s="20">
        <f>'درآمد ناشی از تغییر قیمت اوراق'!Q20</f>
        <v>39957412912</v>
      </c>
      <c r="M15" s="7"/>
      <c r="N15" s="11">
        <f t="shared" si="1"/>
        <v>107765044368</v>
      </c>
      <c r="O15" s="74"/>
      <c r="Q15" s="53"/>
      <c r="R15" s="75"/>
      <c r="S15" s="53"/>
      <c r="T15" s="53"/>
    </row>
    <row r="16" spans="1:20" ht="24.75" customHeight="1">
      <c r="A16" s="109" t="s">
        <v>92</v>
      </c>
      <c r="B16" s="109"/>
      <c r="C16" s="7"/>
      <c r="D16" s="11">
        <f>'درآمد ناشی از فروش'!I15</f>
        <v>195002185</v>
      </c>
      <c r="E16" s="7"/>
      <c r="F16" s="20">
        <f>'درآمد ناشی از تغییر قیمت اوراق'!I9</f>
        <v>75499940</v>
      </c>
      <c r="G16" s="7"/>
      <c r="H16" s="20">
        <f t="shared" si="0"/>
        <v>270502125</v>
      </c>
      <c r="I16" s="7"/>
      <c r="J16" s="11">
        <f>'درآمد ناشی از فروش'!Q15</f>
        <v>1036755999</v>
      </c>
      <c r="K16" s="7"/>
      <c r="L16" s="11">
        <f>'درآمد ناشی از تغییر قیمت اوراق'!Q9</f>
        <v>165859484</v>
      </c>
      <c r="M16" s="7"/>
      <c r="N16" s="11">
        <f t="shared" si="1"/>
        <v>1202615483</v>
      </c>
      <c r="O16" s="74"/>
      <c r="Q16" s="53"/>
      <c r="R16" s="53"/>
      <c r="S16" s="53"/>
      <c r="T16" s="53"/>
    </row>
    <row r="17" spans="1:20" ht="24.75" customHeight="1">
      <c r="A17" s="109" t="s">
        <v>73</v>
      </c>
      <c r="B17" s="109"/>
      <c r="C17" s="7"/>
      <c r="D17" s="20">
        <f>'درآمد ناشی از فروش'!I18</f>
        <v>12672015621</v>
      </c>
      <c r="E17" s="7"/>
      <c r="F17" s="20">
        <f>'درآمد ناشی از تغییر قیمت اوراق'!I18</f>
        <v>-134403156</v>
      </c>
      <c r="G17" s="7"/>
      <c r="H17" s="20">
        <f t="shared" si="0"/>
        <v>12537612465</v>
      </c>
      <c r="I17" s="7"/>
      <c r="J17" s="20">
        <f>'درآمد ناشی از فروش'!Q18</f>
        <v>101015624864</v>
      </c>
      <c r="K17" s="7"/>
      <c r="L17" s="20">
        <f>'درآمد ناشی از تغییر قیمت اوراق'!Q18</f>
        <v>963369108</v>
      </c>
      <c r="M17" s="7"/>
      <c r="N17" s="11">
        <f t="shared" si="1"/>
        <v>101978993972</v>
      </c>
      <c r="O17" s="74"/>
      <c r="Q17" s="53"/>
      <c r="R17" s="53"/>
      <c r="S17" s="53"/>
      <c r="T17" s="53"/>
    </row>
    <row r="18" spans="1:20" ht="24.75" customHeight="1">
      <c r="A18" s="109" t="s">
        <v>80</v>
      </c>
      <c r="B18" s="109"/>
      <c r="C18" s="7"/>
      <c r="D18" s="20">
        <f>'درآمد ناشی از فروش'!I19</f>
        <v>9568687630</v>
      </c>
      <c r="E18" s="7"/>
      <c r="F18" s="20">
        <f>'درآمد ناشی از تغییر قیمت اوراق'!I11</f>
        <v>53654052797</v>
      </c>
      <c r="G18" s="7"/>
      <c r="H18" s="20">
        <f t="shared" si="0"/>
        <v>63222740427</v>
      </c>
      <c r="I18" s="7"/>
      <c r="J18" s="11">
        <f>'درآمد ناشی از فروش'!Q19</f>
        <v>99491598427</v>
      </c>
      <c r="K18" s="7"/>
      <c r="L18" s="20">
        <f>'درآمد ناشی از تغییر قیمت اوراق'!Q11</f>
        <v>53890592130</v>
      </c>
      <c r="M18" s="7"/>
      <c r="N18" s="11">
        <f t="shared" si="1"/>
        <v>153382190557</v>
      </c>
      <c r="O18" s="74"/>
      <c r="Q18" s="53"/>
      <c r="R18" s="53"/>
      <c r="S18" s="53"/>
      <c r="T18" s="53"/>
    </row>
    <row r="19" spans="1:20" ht="24.75" customHeight="1">
      <c r="A19" s="109" t="s">
        <v>86</v>
      </c>
      <c r="B19" s="109"/>
      <c r="C19" s="7"/>
      <c r="D19" s="11">
        <f>'درآمد ناشی از فروش'!I21</f>
        <v>0</v>
      </c>
      <c r="E19" s="7"/>
      <c r="F19" s="20">
        <v>0</v>
      </c>
      <c r="G19" s="7"/>
      <c r="H19" s="20">
        <f t="shared" si="0"/>
        <v>0</v>
      </c>
      <c r="I19" s="7"/>
      <c r="J19" s="11">
        <f>'درآمد ناشی از فروش'!Q21</f>
        <v>756348613</v>
      </c>
      <c r="K19" s="7"/>
      <c r="L19" s="11">
        <v>0</v>
      </c>
      <c r="M19" s="7"/>
      <c r="N19" s="11">
        <f t="shared" si="1"/>
        <v>756348613</v>
      </c>
      <c r="O19" s="74"/>
      <c r="Q19" s="53"/>
      <c r="R19" s="53"/>
      <c r="S19" s="53"/>
      <c r="T19" s="53"/>
    </row>
    <row r="20" spans="1:20" ht="24.75" customHeight="1">
      <c r="A20" s="109" t="s">
        <v>84</v>
      </c>
      <c r="B20" s="109"/>
      <c r="C20" s="7"/>
      <c r="D20" s="11">
        <f>'درآمد ناشی از فروش'!I25</f>
        <v>0</v>
      </c>
      <c r="E20" s="7"/>
      <c r="F20" s="20">
        <v>0</v>
      </c>
      <c r="G20" s="7"/>
      <c r="H20" s="20">
        <f t="shared" si="0"/>
        <v>0</v>
      </c>
      <c r="I20" s="7"/>
      <c r="J20" s="11">
        <f>'درآمد ناشی از فروش'!Q25</f>
        <v>197594183</v>
      </c>
      <c r="K20" s="7"/>
      <c r="L20" s="11">
        <v>0</v>
      </c>
      <c r="M20" s="7"/>
      <c r="N20" s="11">
        <f t="shared" si="1"/>
        <v>197594183</v>
      </c>
      <c r="O20" s="74"/>
      <c r="Q20" s="53"/>
      <c r="R20" s="53"/>
      <c r="S20" s="53"/>
      <c r="T20" s="53"/>
    </row>
    <row r="21" spans="1:20" ht="24.75" customHeight="1">
      <c r="A21" s="109" t="s">
        <v>74</v>
      </c>
      <c r="B21" s="109"/>
      <c r="C21" s="7"/>
      <c r="D21" s="20">
        <f>'درآمد ناشی از فروش'!I26</f>
        <v>0</v>
      </c>
      <c r="E21" s="7"/>
      <c r="F21" s="20">
        <v>0</v>
      </c>
      <c r="G21" s="7"/>
      <c r="H21" s="20">
        <f t="shared" si="0"/>
        <v>0</v>
      </c>
      <c r="I21" s="7"/>
      <c r="J21" s="11">
        <f>'درآمد ناشی از فروش'!Q26</f>
        <v>41952273</v>
      </c>
      <c r="K21" s="7"/>
      <c r="L21" s="20">
        <v>0</v>
      </c>
      <c r="M21" s="7"/>
      <c r="N21" s="11">
        <f t="shared" si="1"/>
        <v>41952273</v>
      </c>
      <c r="O21" s="74"/>
    </row>
    <row r="22" spans="1:20" ht="24.75" customHeight="1">
      <c r="A22" s="109" t="s">
        <v>82</v>
      </c>
      <c r="B22" s="109"/>
      <c r="C22" s="7"/>
      <c r="D22" s="11">
        <f>'درآمد ناشی از فروش'!I27</f>
        <v>0</v>
      </c>
      <c r="E22" s="7"/>
      <c r="F22" s="11">
        <v>0</v>
      </c>
      <c r="G22" s="7"/>
      <c r="H22" s="20">
        <f t="shared" si="0"/>
        <v>0</v>
      </c>
      <c r="I22" s="7"/>
      <c r="J22" s="11">
        <f>'درآمد ناشی از فروش'!Q27</f>
        <v>115003710</v>
      </c>
      <c r="K22" s="7"/>
      <c r="L22" s="11">
        <v>0</v>
      </c>
      <c r="M22" s="7"/>
      <c r="N22" s="11">
        <f t="shared" ref="N22:N28" si="2">L22+J22</f>
        <v>115003710</v>
      </c>
      <c r="O22" s="74"/>
    </row>
    <row r="23" spans="1:20" ht="24" customHeight="1">
      <c r="A23" s="109" t="s">
        <v>78</v>
      </c>
      <c r="B23" s="109"/>
      <c r="C23" s="7"/>
      <c r="D23" s="11">
        <f>'درآمد ناشی از فروش'!I28</f>
        <v>0</v>
      </c>
      <c r="E23" s="7"/>
      <c r="F23" s="20">
        <v>0</v>
      </c>
      <c r="G23" s="7"/>
      <c r="H23" s="20">
        <f t="shared" si="0"/>
        <v>0</v>
      </c>
      <c r="I23" s="7"/>
      <c r="J23" s="11">
        <f>'درآمد ناشی از فروش'!Q28</f>
        <v>22703346</v>
      </c>
      <c r="K23" s="7"/>
      <c r="L23" s="11">
        <v>0</v>
      </c>
      <c r="M23" s="7"/>
      <c r="N23" s="11">
        <f t="shared" si="2"/>
        <v>22703346</v>
      </c>
      <c r="O23" s="74"/>
    </row>
    <row r="24" spans="1:20" ht="24" customHeight="1">
      <c r="A24" s="109" t="s">
        <v>77</v>
      </c>
      <c r="B24" s="109"/>
      <c r="C24" s="7"/>
      <c r="D24" s="11">
        <f>'درآمد ناشی از فروش'!I31</f>
        <v>0</v>
      </c>
      <c r="E24" s="7"/>
      <c r="F24" s="20">
        <v>0</v>
      </c>
      <c r="G24" s="7"/>
      <c r="H24" s="20">
        <f t="shared" si="0"/>
        <v>0</v>
      </c>
      <c r="I24" s="7"/>
      <c r="J24" s="11">
        <f>'درآمد ناشی از فروش'!Q31</f>
        <v>1770993700</v>
      </c>
      <c r="K24" s="7"/>
      <c r="L24" s="11">
        <v>0</v>
      </c>
      <c r="M24" s="7"/>
      <c r="N24" s="11">
        <f t="shared" si="2"/>
        <v>1770993700</v>
      </c>
      <c r="O24" s="74"/>
    </row>
    <row r="25" spans="1:20" ht="24" customHeight="1">
      <c r="A25" s="109" t="s">
        <v>93</v>
      </c>
      <c r="B25" s="109"/>
      <c r="C25" s="7"/>
      <c r="D25" s="11">
        <f>'درآمد ناشی از فروش'!I16</f>
        <v>4575475533</v>
      </c>
      <c r="E25" s="7"/>
      <c r="F25" s="20">
        <f>'درآمد ناشی از تغییر قیمت اوراق'!I10</f>
        <v>-3530488978</v>
      </c>
      <c r="G25" s="7"/>
      <c r="H25" s="20">
        <f t="shared" si="0"/>
        <v>1044986555</v>
      </c>
      <c r="I25" s="7"/>
      <c r="J25" s="11">
        <f>'درآمد ناشی از فروش'!Q16</f>
        <v>4575475533</v>
      </c>
      <c r="K25" s="7"/>
      <c r="L25" s="20">
        <f>'درآمد ناشی از تغییر قیمت اوراق'!Q10</f>
        <v>17209131</v>
      </c>
      <c r="M25" s="7"/>
      <c r="N25" s="11">
        <f t="shared" si="2"/>
        <v>4592684664</v>
      </c>
      <c r="O25" s="74"/>
    </row>
    <row r="26" spans="1:20" ht="24" customHeight="1">
      <c r="A26" s="109" t="s">
        <v>103</v>
      </c>
      <c r="B26" s="109"/>
      <c r="C26" s="7"/>
      <c r="D26" s="11">
        <f>'درآمد ناشی از فروش'!I22</f>
        <v>0</v>
      </c>
      <c r="E26" s="7"/>
      <c r="F26" s="20">
        <v>0</v>
      </c>
      <c r="G26" s="7"/>
      <c r="H26" s="20">
        <f t="shared" si="0"/>
        <v>0</v>
      </c>
      <c r="I26" s="7"/>
      <c r="J26" s="11">
        <f>'درآمد ناشی از فروش'!Q22</f>
        <v>1917152370</v>
      </c>
      <c r="K26" s="7"/>
      <c r="L26" s="20">
        <v>0</v>
      </c>
      <c r="M26" s="7"/>
      <c r="N26" s="11">
        <f t="shared" si="2"/>
        <v>1917152370</v>
      </c>
      <c r="O26" s="74"/>
    </row>
    <row r="27" spans="1:20" ht="24" customHeight="1">
      <c r="A27" s="109" t="s">
        <v>120</v>
      </c>
      <c r="B27" s="109"/>
      <c r="C27" s="7"/>
      <c r="D27" s="11">
        <f>'درآمد ناشی از فروش'!I12</f>
        <v>708095900</v>
      </c>
      <c r="E27" s="7"/>
      <c r="F27" s="20">
        <f>'درآمد ناشی از تغییر قیمت اوراق'!I15</f>
        <v>854291372</v>
      </c>
      <c r="G27" s="7"/>
      <c r="H27" s="20">
        <f t="shared" si="0"/>
        <v>1562387272</v>
      </c>
      <c r="I27" s="7"/>
      <c r="J27" s="11">
        <f>'درآمد ناشی از فروش'!Q12</f>
        <v>708095900</v>
      </c>
      <c r="K27" s="7"/>
      <c r="L27" s="20">
        <f>'درآمد ناشی از تغییر قیمت اوراق'!Q15</f>
        <v>854291372</v>
      </c>
      <c r="M27" s="7"/>
      <c r="N27" s="11">
        <f t="shared" si="2"/>
        <v>1562387272</v>
      </c>
      <c r="O27" s="74"/>
    </row>
    <row r="28" spans="1:20" ht="24" customHeight="1">
      <c r="A28" s="109" t="s">
        <v>116</v>
      </c>
      <c r="B28" s="109"/>
      <c r="C28" s="7"/>
      <c r="D28" s="11">
        <v>0</v>
      </c>
      <c r="E28" s="7"/>
      <c r="F28" s="20">
        <f>'درآمد ناشی از تغییر قیمت اوراق'!I21</f>
        <v>-73750000</v>
      </c>
      <c r="G28" s="7"/>
      <c r="H28" s="76">
        <f t="shared" si="0"/>
        <v>-73750000</v>
      </c>
      <c r="I28" s="7"/>
      <c r="J28" s="11">
        <v>0</v>
      </c>
      <c r="K28" s="7"/>
      <c r="L28" s="20">
        <f>'درآمد ناشی از تغییر قیمت اوراق'!Q21</f>
        <v>-73750000</v>
      </c>
      <c r="M28" s="7"/>
      <c r="N28" s="20">
        <f t="shared" si="2"/>
        <v>-73750000</v>
      </c>
      <c r="O28" s="74"/>
    </row>
    <row r="29" spans="1:20" ht="24.75" customHeight="1" thickBot="1">
      <c r="A29" s="106" t="s">
        <v>14</v>
      </c>
      <c r="B29" s="106"/>
      <c r="C29" s="7"/>
      <c r="D29" s="21">
        <f>SUM(D9:D28)</f>
        <v>109425064060</v>
      </c>
      <c r="E29" s="7"/>
      <c r="F29" s="21">
        <f>SUM(F9:F28)</f>
        <v>143431958344</v>
      </c>
      <c r="G29" s="20"/>
      <c r="H29" s="77">
        <f>SUM(H9:H28)</f>
        <v>252857022404</v>
      </c>
      <c r="I29" s="7"/>
      <c r="J29" s="13">
        <f>SUM(J9:J28)</f>
        <v>612940466561</v>
      </c>
      <c r="K29" s="7"/>
      <c r="L29" s="21">
        <f>SUM(L9:L28)</f>
        <v>166266799320</v>
      </c>
      <c r="M29" s="7"/>
      <c r="N29" s="13">
        <f>SUM(N9:N28)</f>
        <v>779207265881</v>
      </c>
      <c r="O29" s="74"/>
    </row>
    <row r="30" spans="1:20" ht="13.5" thickTop="1">
      <c r="F30" s="18"/>
      <c r="J30" s="17"/>
      <c r="L30" s="18"/>
      <c r="O30" s="17"/>
    </row>
    <row r="31" spans="1:20">
      <c r="D31" s="18"/>
      <c r="H31" s="18"/>
      <c r="J31" s="17"/>
      <c r="L31" s="18"/>
    </row>
    <row r="32" spans="1:20">
      <c r="D32" s="18"/>
      <c r="F32" s="18"/>
      <c r="H32" s="18"/>
      <c r="J32" s="17"/>
      <c r="L32" s="18"/>
    </row>
    <row r="33" spans="4:12">
      <c r="D33" s="18"/>
      <c r="F33" s="18"/>
      <c r="H33" s="18"/>
      <c r="J33" s="17"/>
      <c r="L33" s="18"/>
    </row>
    <row r="34" spans="4:12">
      <c r="D34" s="18"/>
      <c r="F34" s="18"/>
      <c r="J34" s="17"/>
      <c r="L34" s="18"/>
    </row>
    <row r="35" spans="4:12">
      <c r="D35" s="18"/>
      <c r="F35" s="18"/>
      <c r="J35" s="53"/>
      <c r="L35" s="18"/>
    </row>
    <row r="36" spans="4:12">
      <c r="D36" s="18"/>
      <c r="J36" s="33"/>
    </row>
    <row r="37" spans="4:12">
      <c r="L37" s="18"/>
    </row>
  </sheetData>
  <mergeCells count="28">
    <mergeCell ref="A5:N5"/>
    <mergeCell ref="A7:B8"/>
    <mergeCell ref="D6:H6"/>
    <mergeCell ref="J6:N6"/>
    <mergeCell ref="A1:N1"/>
    <mergeCell ref="A2:N2"/>
    <mergeCell ref="A3:N3"/>
    <mergeCell ref="A9:B9"/>
    <mergeCell ref="A15:B15"/>
    <mergeCell ref="A11:B11"/>
    <mergeCell ref="A12:B12"/>
    <mergeCell ref="A23:B23"/>
    <mergeCell ref="A10:B10"/>
    <mergeCell ref="A14:B14"/>
    <mergeCell ref="A29:B29"/>
    <mergeCell ref="A21:B21"/>
    <mergeCell ref="A13:B13"/>
    <mergeCell ref="A17:B17"/>
    <mergeCell ref="A18:B18"/>
    <mergeCell ref="A22:B22"/>
    <mergeCell ref="A16:B16"/>
    <mergeCell ref="A19:B19"/>
    <mergeCell ref="A24:B24"/>
    <mergeCell ref="A20:B20"/>
    <mergeCell ref="A25:B25"/>
    <mergeCell ref="A26:B26"/>
    <mergeCell ref="A27:B27"/>
    <mergeCell ref="A28:B28"/>
  </mergeCells>
  <pageMargins left="0.39" right="0.39" top="0.39" bottom="0.39" header="0" footer="0"/>
  <pageSetup scale="7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59999389629810485"/>
    <pageSetUpPr fitToPage="1"/>
  </sheetPr>
  <dimension ref="A1:M24"/>
  <sheetViews>
    <sheetView rightToLeft="1" view="pageBreakPreview" zoomScaleNormal="100" zoomScaleSheetLayoutView="100" workbookViewId="0">
      <selection activeCell="E21" sqref="E21"/>
    </sheetView>
  </sheetViews>
  <sheetFormatPr defaultRowHeight="12.75"/>
  <cols>
    <col min="1" max="1" width="34.140625" bestFit="1" customWidth="1"/>
    <col min="2" max="2" width="1.28515625" customWidth="1"/>
    <col min="3" max="3" width="19.42578125" customWidth="1"/>
    <col min="4" max="4" width="1.28515625" customWidth="1"/>
    <col min="5" max="5" width="16.5703125" customWidth="1"/>
    <col min="6" max="6" width="1.28515625" customWidth="1"/>
    <col min="7" max="7" width="19.42578125" customWidth="1"/>
    <col min="8" max="8" width="1.28515625" customWidth="1"/>
    <col min="9" max="9" width="15.5703125" customWidth="1"/>
    <col min="10" max="10" width="0.28515625" customWidth="1"/>
    <col min="26" max="26" width="11.5703125" customWidth="1"/>
  </cols>
  <sheetData>
    <row r="1" spans="1:13" ht="29.1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13" ht="21.75" customHeight="1">
      <c r="A2" s="99" t="s">
        <v>25</v>
      </c>
      <c r="B2" s="99"/>
      <c r="C2" s="99"/>
      <c r="D2" s="99"/>
      <c r="E2" s="99"/>
      <c r="F2" s="99"/>
      <c r="G2" s="99"/>
      <c r="H2" s="99"/>
      <c r="I2" s="99"/>
    </row>
    <row r="3" spans="1:13" ht="21.75" customHeight="1">
      <c r="A3" s="99" t="s">
        <v>111</v>
      </c>
      <c r="B3" s="99"/>
      <c r="C3" s="99"/>
      <c r="D3" s="99"/>
      <c r="E3" s="99"/>
      <c r="F3" s="99"/>
      <c r="G3" s="99"/>
      <c r="H3" s="99"/>
      <c r="I3" s="99"/>
    </row>
    <row r="4" spans="1:13" ht="14.45" customHeight="1"/>
    <row r="5" spans="1:13" ht="32.25" customHeight="1">
      <c r="A5" s="110" t="s">
        <v>63</v>
      </c>
      <c r="B5" s="110"/>
      <c r="C5" s="110"/>
      <c r="D5" s="110"/>
      <c r="E5" s="110"/>
      <c r="F5" s="110"/>
      <c r="G5" s="110"/>
      <c r="H5" s="110"/>
      <c r="I5" s="110"/>
    </row>
    <row r="6" spans="1:13" ht="24.75" customHeight="1">
      <c r="A6" s="7"/>
      <c r="B6" s="7"/>
      <c r="C6" s="105" t="s">
        <v>113</v>
      </c>
      <c r="D6" s="105"/>
      <c r="E6" s="105"/>
      <c r="F6" s="7"/>
      <c r="G6" s="105" t="s">
        <v>115</v>
      </c>
      <c r="H6" s="105"/>
      <c r="I6" s="105"/>
    </row>
    <row r="7" spans="1:13" ht="40.5" customHeight="1">
      <c r="A7" s="2" t="s">
        <v>39</v>
      </c>
      <c r="B7" s="7"/>
      <c r="C7" s="4" t="s">
        <v>40</v>
      </c>
      <c r="D7" s="8"/>
      <c r="E7" s="4" t="s">
        <v>41</v>
      </c>
      <c r="F7" s="7"/>
      <c r="G7" s="4" t="s">
        <v>40</v>
      </c>
      <c r="H7" s="8"/>
      <c r="I7" s="4" t="s">
        <v>41</v>
      </c>
    </row>
    <row r="8" spans="1:13" ht="24.75" customHeight="1">
      <c r="A8" s="9" t="s">
        <v>54</v>
      </c>
      <c r="B8" s="7"/>
      <c r="C8" s="11">
        <v>61362</v>
      </c>
      <c r="D8" s="7"/>
      <c r="E8" s="36" t="s">
        <v>62</v>
      </c>
      <c r="F8" s="7"/>
      <c r="G8" s="11">
        <v>46691608</v>
      </c>
      <c r="H8" s="7"/>
      <c r="I8" s="36" t="s">
        <v>62</v>
      </c>
      <c r="L8" s="17"/>
      <c r="M8" s="17"/>
    </row>
    <row r="9" spans="1:13" ht="24.75" customHeight="1">
      <c r="A9" s="10" t="s">
        <v>87</v>
      </c>
      <c r="B9" s="7"/>
      <c r="C9" s="11">
        <v>5638</v>
      </c>
      <c r="D9" s="7"/>
      <c r="E9" s="37" t="s">
        <v>62</v>
      </c>
      <c r="F9" s="7"/>
      <c r="G9" s="11">
        <v>98372</v>
      </c>
      <c r="H9" s="7"/>
      <c r="I9" s="37" t="s">
        <v>62</v>
      </c>
      <c r="L9" s="17"/>
      <c r="M9" s="17"/>
    </row>
    <row r="10" spans="1:13" ht="24.75" customHeight="1">
      <c r="A10" s="10" t="s">
        <v>55</v>
      </c>
      <c r="B10" s="7"/>
      <c r="C10" s="11">
        <v>7216719</v>
      </c>
      <c r="D10" s="7"/>
      <c r="E10" s="37" t="s">
        <v>62</v>
      </c>
      <c r="F10" s="7"/>
      <c r="G10" s="11">
        <v>15935497</v>
      </c>
      <c r="H10" s="7"/>
      <c r="I10" s="37" t="s">
        <v>62</v>
      </c>
      <c r="L10" s="17"/>
      <c r="M10" s="17"/>
    </row>
    <row r="11" spans="1:13" ht="24.75" customHeight="1">
      <c r="A11" s="10" t="s">
        <v>56</v>
      </c>
      <c r="B11" s="7"/>
      <c r="C11" s="11">
        <v>29443</v>
      </c>
      <c r="D11" s="7"/>
      <c r="E11" s="37" t="s">
        <v>62</v>
      </c>
      <c r="F11" s="7"/>
      <c r="G11" s="11">
        <v>366486</v>
      </c>
      <c r="H11" s="7"/>
      <c r="I11" s="37" t="s">
        <v>62</v>
      </c>
      <c r="L11" s="17"/>
      <c r="M11" s="17"/>
    </row>
    <row r="12" spans="1:13" ht="24.75" customHeight="1">
      <c r="A12" s="10" t="s">
        <v>54</v>
      </c>
      <c r="B12" s="7"/>
      <c r="C12" s="11">
        <v>0</v>
      </c>
      <c r="D12" s="7"/>
      <c r="E12" s="37" t="s">
        <v>62</v>
      </c>
      <c r="F12" s="7"/>
      <c r="G12" s="11">
        <v>1401119118</v>
      </c>
      <c r="H12" s="7"/>
      <c r="I12" s="37" t="s">
        <v>62</v>
      </c>
      <c r="L12" s="17"/>
      <c r="M12" s="17"/>
    </row>
    <row r="13" spans="1:13" ht="24.75" customHeight="1">
      <c r="A13" s="10" t="s">
        <v>87</v>
      </c>
      <c r="B13" s="7"/>
      <c r="C13" s="11">
        <v>210411200</v>
      </c>
      <c r="D13" s="7"/>
      <c r="E13" s="37" t="s">
        <v>62</v>
      </c>
      <c r="F13" s="7"/>
      <c r="G13" s="11">
        <v>8188493130</v>
      </c>
      <c r="H13" s="7"/>
      <c r="I13" s="37" t="s">
        <v>62</v>
      </c>
      <c r="L13" s="17"/>
      <c r="M13" s="17"/>
    </row>
    <row r="14" spans="1:13" ht="24.75" customHeight="1">
      <c r="A14" s="10" t="s">
        <v>24</v>
      </c>
      <c r="B14" s="7"/>
      <c r="C14" s="11">
        <v>23703</v>
      </c>
      <c r="D14" s="7"/>
      <c r="E14" s="37" t="s">
        <v>62</v>
      </c>
      <c r="F14" s="7"/>
      <c r="G14" s="11">
        <v>327564</v>
      </c>
      <c r="H14" s="7"/>
      <c r="I14" s="37" t="s">
        <v>62</v>
      </c>
      <c r="L14" s="17"/>
      <c r="M14" s="17"/>
    </row>
    <row r="15" spans="1:13" ht="24.75" customHeight="1" thickBot="1">
      <c r="A15" s="6" t="s">
        <v>14</v>
      </c>
      <c r="B15" s="7"/>
      <c r="C15" s="13">
        <f>SUM(C8:C14)</f>
        <v>217748065</v>
      </c>
      <c r="D15" s="7"/>
      <c r="E15" s="13" t="s">
        <v>62</v>
      </c>
      <c r="F15" s="7"/>
      <c r="G15" s="13">
        <f>SUM(G8:G14)</f>
        <v>9653031775</v>
      </c>
      <c r="H15" s="7"/>
      <c r="I15" s="13" t="s">
        <v>62</v>
      </c>
      <c r="L15" s="17"/>
      <c r="M15" s="17"/>
    </row>
    <row r="16" spans="1:13" ht="13.5" thickTop="1"/>
    <row r="18" spans="3:7">
      <c r="G18" s="22"/>
    </row>
    <row r="19" spans="3:7">
      <c r="C19" s="17"/>
      <c r="G19" s="22"/>
    </row>
    <row r="20" spans="3:7">
      <c r="C20" s="17"/>
      <c r="G20" s="17"/>
    </row>
    <row r="21" spans="3:7">
      <c r="G21" s="17"/>
    </row>
    <row r="22" spans="3:7">
      <c r="C22" s="17"/>
    </row>
    <row r="23" spans="3:7">
      <c r="G23" s="17"/>
    </row>
    <row r="24" spans="3:7">
      <c r="G24" s="17"/>
    </row>
  </sheetData>
  <mergeCells count="6">
    <mergeCell ref="A1:I1"/>
    <mergeCell ref="A2:I2"/>
    <mergeCell ref="A3:I3"/>
    <mergeCell ref="A5:I5"/>
    <mergeCell ref="C6:E6"/>
    <mergeCell ref="G6:I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59999389629810485"/>
    <pageSetUpPr fitToPage="1"/>
  </sheetPr>
  <dimension ref="A1:F17"/>
  <sheetViews>
    <sheetView rightToLeft="1" view="pageBreakPreview" zoomScaleNormal="100" zoomScaleSheetLayoutView="100" workbookViewId="0">
      <selection activeCell="M10" sqref="M10"/>
    </sheetView>
  </sheetViews>
  <sheetFormatPr defaultRowHeight="12.75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  <col min="27" max="27" width="11.5703125" customWidth="1"/>
  </cols>
  <sheetData>
    <row r="1" spans="1:6" ht="29.1" customHeight="1">
      <c r="A1" s="99" t="s">
        <v>0</v>
      </c>
      <c r="B1" s="99"/>
      <c r="C1" s="99"/>
      <c r="D1" s="99"/>
      <c r="E1" s="99"/>
      <c r="F1" s="99"/>
    </row>
    <row r="2" spans="1:6" ht="21.75" customHeight="1">
      <c r="A2" s="99" t="s">
        <v>25</v>
      </c>
      <c r="B2" s="99"/>
      <c r="C2" s="99"/>
      <c r="D2" s="99"/>
      <c r="E2" s="99"/>
      <c r="F2" s="99"/>
    </row>
    <row r="3" spans="1:6" ht="21.75" customHeight="1">
      <c r="A3" s="99" t="s">
        <v>111</v>
      </c>
      <c r="B3" s="99"/>
      <c r="C3" s="99"/>
      <c r="D3" s="99"/>
      <c r="E3" s="99"/>
      <c r="F3" s="99"/>
    </row>
    <row r="4" spans="1:6" ht="14.45" customHeight="1"/>
    <row r="5" spans="1:6" ht="29.1" customHeight="1">
      <c r="A5" s="110" t="s">
        <v>109</v>
      </c>
      <c r="B5" s="110"/>
      <c r="C5" s="110"/>
      <c r="D5" s="110"/>
      <c r="E5" s="110"/>
      <c r="F5" s="110"/>
    </row>
    <row r="6" spans="1:6" ht="24.75" customHeight="1">
      <c r="D6" s="15" t="s">
        <v>113</v>
      </c>
      <c r="F6" s="15" t="s">
        <v>112</v>
      </c>
    </row>
    <row r="7" spans="1:6" ht="24.75" customHeight="1">
      <c r="A7" s="102" t="s">
        <v>34</v>
      </c>
      <c r="B7" s="102"/>
      <c r="D7" s="3" t="s">
        <v>21</v>
      </c>
      <c r="F7" s="3" t="s">
        <v>21</v>
      </c>
    </row>
    <row r="8" spans="1:6" ht="24.75" customHeight="1">
      <c r="A8" s="111" t="s">
        <v>34</v>
      </c>
      <c r="B8" s="111"/>
      <c r="D8" s="35">
        <v>0</v>
      </c>
      <c r="E8" s="7"/>
      <c r="F8" s="35">
        <v>0</v>
      </c>
    </row>
    <row r="9" spans="1:6" ht="24.75" customHeight="1">
      <c r="A9" s="109" t="s">
        <v>42</v>
      </c>
      <c r="B9" s="109"/>
      <c r="D9" s="11">
        <v>0</v>
      </c>
      <c r="E9" s="7"/>
      <c r="F9" s="11">
        <v>1026349</v>
      </c>
    </row>
    <row r="10" spans="1:6" ht="24.75" customHeight="1">
      <c r="A10" s="109" t="s">
        <v>43</v>
      </c>
      <c r="B10" s="109"/>
      <c r="D10" s="12">
        <v>0</v>
      </c>
      <c r="E10" s="7"/>
      <c r="F10" s="12">
        <v>0</v>
      </c>
    </row>
    <row r="11" spans="1:6" ht="24.75" customHeight="1">
      <c r="A11" s="106" t="s">
        <v>14</v>
      </c>
      <c r="B11" s="106"/>
      <c r="D11" s="13">
        <f>SUM(D8:D10)</f>
        <v>0</v>
      </c>
      <c r="E11" s="7"/>
      <c r="F11" s="13">
        <f>SUM(F8:F10)</f>
        <v>1026349</v>
      </c>
    </row>
    <row r="15" spans="1:6">
      <c r="F15" s="22"/>
    </row>
    <row r="17" spans="6:6">
      <c r="F17" s="17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A7:B7"/>
    <mergeCell ref="A5:F5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59999389629810485"/>
    <pageSetUpPr fitToPage="1"/>
  </sheetPr>
  <dimension ref="A1:S25"/>
  <sheetViews>
    <sheetView rightToLeft="1" view="pageBreakPreview" zoomScaleNormal="100" zoomScaleSheetLayoutView="100" workbookViewId="0">
      <selection activeCell="S20" sqref="S20"/>
    </sheetView>
  </sheetViews>
  <sheetFormatPr defaultRowHeight="12.75"/>
  <cols>
    <col min="1" max="1" width="34.140625" bestFit="1" customWidth="1"/>
    <col min="2" max="2" width="1.42578125" customWidth="1"/>
    <col min="3" max="3" width="13.85546875" bestFit="1" customWidth="1"/>
    <col min="4" max="4" width="1.28515625" customWidth="1"/>
    <col min="5" max="5" width="10.7109375" bestFit="1" customWidth="1"/>
    <col min="6" max="6" width="1.140625" customWidth="1"/>
    <col min="7" max="7" width="13.85546875" bestFit="1" customWidth="1"/>
    <col min="8" max="8" width="1.28515625" customWidth="1"/>
    <col min="9" max="9" width="13.85546875" bestFit="1" customWidth="1"/>
    <col min="10" max="10" width="1.28515625" customWidth="1"/>
    <col min="11" max="11" width="11.140625" bestFit="1" customWidth="1"/>
    <col min="12" max="12" width="1.28515625" customWidth="1"/>
    <col min="13" max="13" width="14.5703125" bestFit="1" customWidth="1"/>
    <col min="14" max="14" width="0.28515625" customWidth="1"/>
    <col min="15" max="15" width="12.7109375" bestFit="1" customWidth="1"/>
    <col min="23" max="23" width="11.5703125" customWidth="1"/>
  </cols>
  <sheetData>
    <row r="1" spans="1:19" ht="29.1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9" ht="21.75" customHeight="1">
      <c r="A2" s="99" t="s">
        <v>25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</row>
    <row r="3" spans="1:19" ht="21.75" customHeight="1">
      <c r="A3" s="99" t="s">
        <v>111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19" ht="14.45" customHeight="1"/>
    <row r="5" spans="1:19" ht="25.15" customHeight="1">
      <c r="A5" s="110" t="s">
        <v>64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</row>
    <row r="6" spans="1:19" ht="25.15" customHeight="1">
      <c r="A6" s="105" t="s">
        <v>26</v>
      </c>
      <c r="B6" s="28"/>
      <c r="C6" s="105" t="s">
        <v>113</v>
      </c>
      <c r="D6" s="105"/>
      <c r="E6" s="105"/>
      <c r="F6" s="105"/>
      <c r="G6" s="105"/>
      <c r="H6" s="7"/>
      <c r="I6" s="105" t="s">
        <v>114</v>
      </c>
      <c r="J6" s="105"/>
      <c r="K6" s="105"/>
      <c r="L6" s="105"/>
      <c r="M6" s="105"/>
    </row>
    <row r="7" spans="1:19" ht="24.75" customHeight="1">
      <c r="A7" s="105"/>
      <c r="B7" s="6"/>
      <c r="C7" s="4" t="s">
        <v>45</v>
      </c>
      <c r="D7" s="8"/>
      <c r="E7" s="4" t="s">
        <v>44</v>
      </c>
      <c r="F7" s="8"/>
      <c r="G7" s="4" t="s">
        <v>46</v>
      </c>
      <c r="H7" s="7"/>
      <c r="I7" s="4" t="s">
        <v>45</v>
      </c>
      <c r="J7" s="8"/>
      <c r="K7" s="4" t="s">
        <v>44</v>
      </c>
      <c r="L7" s="8"/>
      <c r="M7" s="4" t="s">
        <v>46</v>
      </c>
    </row>
    <row r="8" spans="1:19" ht="24.75" customHeight="1">
      <c r="A8" s="9" t="s">
        <v>54</v>
      </c>
      <c r="B8" s="10"/>
      <c r="C8" s="35">
        <v>61362</v>
      </c>
      <c r="D8" s="7"/>
      <c r="E8" s="35">
        <v>0</v>
      </c>
      <c r="F8" s="7"/>
      <c r="G8" s="35">
        <f t="shared" ref="G8:G14" si="0">C8+E8</f>
        <v>61362</v>
      </c>
      <c r="H8" s="7"/>
      <c r="I8" s="35">
        <v>46691608</v>
      </c>
      <c r="J8" s="7"/>
      <c r="K8" s="35">
        <v>0</v>
      </c>
      <c r="L8" s="7"/>
      <c r="M8" s="35">
        <f t="shared" ref="M8:M14" si="1">I8+K8</f>
        <v>46691608</v>
      </c>
      <c r="P8" s="17"/>
      <c r="S8" s="17"/>
    </row>
    <row r="9" spans="1:19" ht="24.75" customHeight="1">
      <c r="A9" s="10" t="s">
        <v>87</v>
      </c>
      <c r="B9" s="10"/>
      <c r="C9" s="11">
        <v>5638</v>
      </c>
      <c r="D9" s="7"/>
      <c r="E9" s="11">
        <v>0</v>
      </c>
      <c r="F9" s="7"/>
      <c r="G9" s="11">
        <f t="shared" si="0"/>
        <v>5638</v>
      </c>
      <c r="H9" s="7"/>
      <c r="I9" s="11">
        <v>98372</v>
      </c>
      <c r="J9" s="7"/>
      <c r="K9" s="11">
        <v>0</v>
      </c>
      <c r="L9" s="7"/>
      <c r="M9" s="11">
        <f t="shared" si="1"/>
        <v>98372</v>
      </c>
      <c r="P9" s="17"/>
      <c r="S9" s="17"/>
    </row>
    <row r="10" spans="1:19" ht="24.75" customHeight="1">
      <c r="A10" s="10" t="s">
        <v>55</v>
      </c>
      <c r="B10" s="10"/>
      <c r="C10" s="11">
        <v>7216719</v>
      </c>
      <c r="D10" s="7"/>
      <c r="E10" s="11">
        <v>0</v>
      </c>
      <c r="F10" s="7"/>
      <c r="G10" s="11">
        <f t="shared" si="0"/>
        <v>7216719</v>
      </c>
      <c r="H10" s="7"/>
      <c r="I10" s="11">
        <v>15935497</v>
      </c>
      <c r="J10" s="7"/>
      <c r="K10" s="11">
        <v>0</v>
      </c>
      <c r="L10" s="7"/>
      <c r="M10" s="11">
        <f t="shared" si="1"/>
        <v>15935497</v>
      </c>
      <c r="P10" s="17"/>
      <c r="S10" s="17"/>
    </row>
    <row r="11" spans="1:19" ht="24.75" customHeight="1">
      <c r="A11" s="10" t="s">
        <v>56</v>
      </c>
      <c r="B11" s="10"/>
      <c r="C11" s="11">
        <v>29443</v>
      </c>
      <c r="D11" s="7"/>
      <c r="E11" s="11">
        <v>0</v>
      </c>
      <c r="F11" s="7"/>
      <c r="G11" s="11">
        <f t="shared" si="0"/>
        <v>29443</v>
      </c>
      <c r="H11" s="7"/>
      <c r="I11" s="11">
        <v>366486</v>
      </c>
      <c r="J11" s="7"/>
      <c r="K11" s="11">
        <v>0</v>
      </c>
      <c r="L11" s="7"/>
      <c r="M11" s="11">
        <f t="shared" si="1"/>
        <v>366486</v>
      </c>
      <c r="P11" s="17"/>
      <c r="S11" s="17"/>
    </row>
    <row r="12" spans="1:19" ht="24.75" customHeight="1">
      <c r="A12" s="10" t="s">
        <v>54</v>
      </c>
      <c r="B12" s="10"/>
      <c r="C12" s="11">
        <v>0</v>
      </c>
      <c r="D12" s="7"/>
      <c r="E12" s="11">
        <v>0</v>
      </c>
      <c r="F12" s="7"/>
      <c r="G12" s="11">
        <f t="shared" si="0"/>
        <v>0</v>
      </c>
      <c r="H12" s="7"/>
      <c r="I12" s="11">
        <v>1401119118</v>
      </c>
      <c r="J12" s="7"/>
      <c r="K12" s="11">
        <v>0</v>
      </c>
      <c r="L12" s="7"/>
      <c r="M12" s="11">
        <f t="shared" si="1"/>
        <v>1401119118</v>
      </c>
      <c r="P12" s="17"/>
      <c r="S12" s="17"/>
    </row>
    <row r="13" spans="1:19" ht="24.75" customHeight="1">
      <c r="A13" s="10" t="s">
        <v>87</v>
      </c>
      <c r="B13" s="10"/>
      <c r="C13" s="11">
        <v>210411200</v>
      </c>
      <c r="D13" s="7"/>
      <c r="E13" s="11">
        <v>7279867</v>
      </c>
      <c r="F13" s="7"/>
      <c r="G13" s="11">
        <f t="shared" si="0"/>
        <v>217691067</v>
      </c>
      <c r="H13" s="7"/>
      <c r="I13" s="11">
        <v>8188493130</v>
      </c>
      <c r="J13" s="7"/>
      <c r="K13" s="20">
        <v>0</v>
      </c>
      <c r="L13" s="7"/>
      <c r="M13" s="11">
        <f t="shared" si="1"/>
        <v>8188493130</v>
      </c>
      <c r="P13" s="17"/>
      <c r="S13" s="17"/>
    </row>
    <row r="14" spans="1:19" ht="24.75" customHeight="1">
      <c r="A14" s="10" t="s">
        <v>24</v>
      </c>
      <c r="B14" s="10"/>
      <c r="C14" s="11">
        <v>23703</v>
      </c>
      <c r="D14" s="7"/>
      <c r="E14" s="11">
        <v>0</v>
      </c>
      <c r="F14" s="7"/>
      <c r="G14" s="11">
        <f t="shared" si="0"/>
        <v>23703</v>
      </c>
      <c r="H14" s="7"/>
      <c r="I14" s="11">
        <v>327564</v>
      </c>
      <c r="J14" s="7"/>
      <c r="K14" s="11">
        <v>0</v>
      </c>
      <c r="L14" s="7"/>
      <c r="M14" s="11">
        <f t="shared" si="1"/>
        <v>327564</v>
      </c>
      <c r="P14" s="17"/>
      <c r="S14" s="17"/>
    </row>
    <row r="15" spans="1:19" ht="24.75" customHeight="1" thickBot="1">
      <c r="A15" s="6" t="s">
        <v>14</v>
      </c>
      <c r="B15" s="6"/>
      <c r="C15" s="13">
        <f>SUM(C8:C14)</f>
        <v>217748065</v>
      </c>
      <c r="D15" s="7"/>
      <c r="E15" s="21">
        <f>SUM(E8:E14)</f>
        <v>7279867</v>
      </c>
      <c r="F15" s="7"/>
      <c r="G15" s="13">
        <f>SUM(G8:G14)</f>
        <v>225027932</v>
      </c>
      <c r="H15" s="7"/>
      <c r="I15" s="13">
        <f>SUM(I8:I14)</f>
        <v>9653031775</v>
      </c>
      <c r="J15" s="7"/>
      <c r="K15" s="21">
        <f>SUM(K8:K14)</f>
        <v>0</v>
      </c>
      <c r="L15" s="7"/>
      <c r="M15" s="21">
        <f>SUM(M8:N14)</f>
        <v>9653031775</v>
      </c>
      <c r="R15" s="17"/>
    </row>
    <row r="16" spans="1:19" ht="13.5" thickTop="1">
      <c r="R16" s="17"/>
    </row>
    <row r="17" spans="5:18">
      <c r="E17" s="17"/>
      <c r="R17" s="17"/>
    </row>
    <row r="21" spans="5:18">
      <c r="I21" s="17"/>
    </row>
    <row r="22" spans="5:18">
      <c r="I22" s="17"/>
      <c r="M22" s="17"/>
    </row>
    <row r="23" spans="5:18">
      <c r="G23" s="17"/>
      <c r="M23" s="17"/>
    </row>
    <row r="24" spans="5:18">
      <c r="G24" s="17"/>
      <c r="K24" s="17"/>
    </row>
    <row r="25" spans="5:18">
      <c r="K25" s="17"/>
    </row>
  </sheetData>
  <mergeCells count="7">
    <mergeCell ref="A5:M5"/>
    <mergeCell ref="C6:G6"/>
    <mergeCell ref="I6:M6"/>
    <mergeCell ref="A6:A7"/>
    <mergeCell ref="A1:M1"/>
    <mergeCell ref="A2:M2"/>
    <mergeCell ref="A3:M3"/>
  </mergeCells>
  <pageMargins left="0.39" right="0.39" top="0.39" bottom="0.39" header="0" footer="0"/>
  <pageSetup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59999389629810485"/>
    <pageSetUpPr fitToPage="1"/>
  </sheetPr>
  <dimension ref="A1:V41"/>
  <sheetViews>
    <sheetView rightToLeft="1" view="pageBreakPreview" zoomScaleNormal="100" zoomScaleSheetLayoutView="100" workbookViewId="0">
      <selection activeCell="C33" sqref="C33"/>
    </sheetView>
  </sheetViews>
  <sheetFormatPr defaultRowHeight="12.75"/>
  <cols>
    <col min="1" max="1" width="29.28515625" bestFit="1" customWidth="1"/>
    <col min="2" max="2" width="1.28515625" customWidth="1"/>
    <col min="3" max="3" width="13.7109375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1.85546875" bestFit="1" customWidth="1"/>
    <col min="10" max="10" width="1.28515625" customWidth="1"/>
    <col min="11" max="11" width="14.85546875" bestFit="1" customWidth="1"/>
    <col min="12" max="12" width="1.28515625" customWidth="1"/>
    <col min="13" max="13" width="20" bestFit="1" customWidth="1"/>
    <col min="14" max="14" width="1.28515625" customWidth="1"/>
    <col min="15" max="15" width="20" bestFit="1" customWidth="1"/>
    <col min="16" max="16" width="1.28515625" customWidth="1"/>
    <col min="17" max="17" width="23" customWidth="1"/>
    <col min="18" max="18" width="0.28515625" customWidth="1"/>
    <col min="19" max="19" width="24.140625" bestFit="1" customWidth="1"/>
    <col min="20" max="20" width="18.5703125" bestFit="1" customWidth="1"/>
    <col min="21" max="21" width="16.5703125" bestFit="1" customWidth="1"/>
    <col min="22" max="22" width="15.42578125" bestFit="1" customWidth="1"/>
    <col min="27" max="27" width="11.5703125" customWidth="1"/>
  </cols>
  <sheetData>
    <row r="1" spans="1:22" ht="29.1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22" ht="21.75" customHeight="1">
      <c r="A2" s="99" t="s">
        <v>25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22" ht="21.75" customHeight="1">
      <c r="A3" s="99" t="s">
        <v>111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22" ht="14.45" customHeight="1"/>
    <row r="5" spans="1:22" ht="24.6" customHeight="1">
      <c r="A5" s="110" t="s">
        <v>65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</row>
    <row r="6" spans="1:22" ht="24.6" customHeight="1">
      <c r="A6" s="105" t="s">
        <v>26</v>
      </c>
      <c r="B6" s="28"/>
      <c r="C6" s="105" t="s">
        <v>113</v>
      </c>
      <c r="D6" s="105"/>
      <c r="E6" s="105"/>
      <c r="F6" s="105"/>
      <c r="G6" s="105"/>
      <c r="H6" s="105"/>
      <c r="I6" s="105"/>
      <c r="J6" s="7"/>
      <c r="K6" s="105" t="s">
        <v>114</v>
      </c>
      <c r="L6" s="105"/>
      <c r="M6" s="105"/>
      <c r="N6" s="105"/>
      <c r="O6" s="105"/>
      <c r="P6" s="105"/>
      <c r="Q6" s="105"/>
    </row>
    <row r="7" spans="1:22" ht="40.5" customHeight="1">
      <c r="A7" s="105"/>
      <c r="B7" s="7"/>
      <c r="C7" s="4" t="s">
        <v>6</v>
      </c>
      <c r="D7" s="8"/>
      <c r="E7" s="4" t="s">
        <v>47</v>
      </c>
      <c r="F7" s="8"/>
      <c r="G7" s="4" t="s">
        <v>48</v>
      </c>
      <c r="H7" s="8"/>
      <c r="I7" s="4" t="s">
        <v>49</v>
      </c>
      <c r="J7" s="7"/>
      <c r="K7" s="4" t="s">
        <v>6</v>
      </c>
      <c r="L7" s="8"/>
      <c r="M7" s="4" t="s">
        <v>47</v>
      </c>
      <c r="N7" s="8"/>
      <c r="O7" s="4" t="s">
        <v>48</v>
      </c>
      <c r="P7" s="8"/>
      <c r="Q7" s="4" t="s">
        <v>49</v>
      </c>
    </row>
    <row r="8" spans="1:22" ht="24.75" customHeight="1">
      <c r="A8" s="10" t="s">
        <v>90</v>
      </c>
      <c r="B8" s="7"/>
      <c r="C8" s="35">
        <v>150183013</v>
      </c>
      <c r="D8" s="7"/>
      <c r="E8" s="35">
        <v>166806704997</v>
      </c>
      <c r="F8" s="7"/>
      <c r="G8" s="35">
        <v>167931766508</v>
      </c>
      <c r="H8" s="7"/>
      <c r="I8" s="19">
        <f>E8-G8</f>
        <v>-1125061511</v>
      </c>
      <c r="J8" s="7"/>
      <c r="K8" s="47">
        <v>525485825</v>
      </c>
      <c r="L8" s="47"/>
      <c r="M8" s="47">
        <v>588762571750</v>
      </c>
      <c r="N8" s="47"/>
      <c r="O8" s="47">
        <v>615056599634</v>
      </c>
      <c r="P8" s="7"/>
      <c r="Q8" s="19">
        <f>M8-O8</f>
        <v>-26294027884</v>
      </c>
      <c r="S8" s="17"/>
      <c r="T8" s="17"/>
      <c r="U8" s="17"/>
      <c r="V8" s="17"/>
    </row>
    <row r="9" spans="1:22" ht="24.75" customHeight="1">
      <c r="A9" s="10" t="s">
        <v>75</v>
      </c>
      <c r="B9" s="7"/>
      <c r="C9" s="11">
        <v>12767548</v>
      </c>
      <c r="D9" s="7"/>
      <c r="E9" s="11">
        <v>433409005255</v>
      </c>
      <c r="F9" s="7"/>
      <c r="G9" s="11">
        <v>428167176279</v>
      </c>
      <c r="H9" s="7"/>
      <c r="I9" s="20">
        <f t="shared" ref="I9:I31" si="0">E9-G9</f>
        <v>5241828976</v>
      </c>
      <c r="J9" s="7"/>
      <c r="K9" s="47">
        <v>49232609</v>
      </c>
      <c r="L9" s="47"/>
      <c r="M9" s="47">
        <v>1358601069657</v>
      </c>
      <c r="N9" s="47"/>
      <c r="O9" s="47">
        <v>1331601977669</v>
      </c>
      <c r="P9" s="7"/>
      <c r="Q9" s="20">
        <f>M9-O9</f>
        <v>26999091988</v>
      </c>
      <c r="S9" s="17"/>
      <c r="T9" s="17"/>
      <c r="U9" s="17"/>
      <c r="V9" s="17"/>
    </row>
    <row r="10" spans="1:22" ht="24.75" customHeight="1">
      <c r="A10" s="10" t="s">
        <v>106</v>
      </c>
      <c r="B10" s="7"/>
      <c r="C10" s="11">
        <v>14474371</v>
      </c>
      <c r="D10" s="7"/>
      <c r="E10" s="11">
        <v>48226960620</v>
      </c>
      <c r="F10" s="7"/>
      <c r="G10" s="11">
        <v>45614083993</v>
      </c>
      <c r="H10" s="7"/>
      <c r="I10" s="20">
        <f t="shared" si="0"/>
        <v>2612876627</v>
      </c>
      <c r="J10" s="7"/>
      <c r="K10" s="47">
        <v>28702321</v>
      </c>
      <c r="L10" s="47"/>
      <c r="M10" s="47">
        <v>92691758393</v>
      </c>
      <c r="N10" s="47"/>
      <c r="O10" s="47">
        <v>88311958186</v>
      </c>
      <c r="P10" s="7"/>
      <c r="Q10" s="20">
        <f>M10-O10</f>
        <v>4379800207</v>
      </c>
      <c r="S10" s="17"/>
      <c r="T10" s="17"/>
      <c r="U10" s="17"/>
      <c r="V10" s="17"/>
    </row>
    <row r="11" spans="1:22" ht="24.75" customHeight="1">
      <c r="A11" s="10" t="s">
        <v>12</v>
      </c>
      <c r="B11" s="7"/>
      <c r="C11" s="11">
        <v>3254166</v>
      </c>
      <c r="D11" s="7"/>
      <c r="E11" s="11">
        <v>20215245819</v>
      </c>
      <c r="F11" s="7"/>
      <c r="G11" s="11">
        <v>12081409085</v>
      </c>
      <c r="H11" s="7"/>
      <c r="I11" s="20">
        <f t="shared" si="0"/>
        <v>8133836734</v>
      </c>
      <c r="J11" s="7"/>
      <c r="K11" s="47">
        <v>11338031</v>
      </c>
      <c r="L11" s="47"/>
      <c r="M11" s="47">
        <v>59355128451</v>
      </c>
      <c r="N11" s="47"/>
      <c r="O11" s="47">
        <v>41908652473</v>
      </c>
      <c r="P11" s="7"/>
      <c r="Q11" s="20">
        <f t="shared" ref="Q11:Q31" si="1">M11-O11</f>
        <v>17446475978</v>
      </c>
      <c r="S11" s="17"/>
      <c r="T11" s="17"/>
      <c r="U11" s="17"/>
      <c r="V11" s="17"/>
    </row>
    <row r="12" spans="1:22" ht="24.75" customHeight="1">
      <c r="A12" s="10" t="s">
        <v>120</v>
      </c>
      <c r="B12" s="7"/>
      <c r="C12" s="11">
        <v>1768271</v>
      </c>
      <c r="D12" s="7"/>
      <c r="E12" s="11">
        <v>48400100895</v>
      </c>
      <c r="F12" s="7"/>
      <c r="G12" s="11">
        <v>47692004995</v>
      </c>
      <c r="H12" s="7"/>
      <c r="I12" s="20">
        <f t="shared" si="0"/>
        <v>708095900</v>
      </c>
      <c r="J12" s="7"/>
      <c r="K12" s="47">
        <v>1768271</v>
      </c>
      <c r="L12" s="47"/>
      <c r="M12" s="47">
        <v>48400100895</v>
      </c>
      <c r="N12" s="47"/>
      <c r="O12" s="47">
        <v>47692004995</v>
      </c>
      <c r="P12" s="7"/>
      <c r="Q12" s="20">
        <f t="shared" si="1"/>
        <v>708095900</v>
      </c>
      <c r="S12" s="17"/>
      <c r="T12" s="17"/>
      <c r="U12" s="17"/>
      <c r="V12" s="17"/>
    </row>
    <row r="13" spans="1:22" ht="24.75" customHeight="1">
      <c r="A13" s="10" t="s">
        <v>83</v>
      </c>
      <c r="B13" s="7"/>
      <c r="C13" s="11">
        <v>29206112</v>
      </c>
      <c r="D13" s="7"/>
      <c r="E13" s="11">
        <v>757082452381</v>
      </c>
      <c r="F13" s="7"/>
      <c r="G13" s="11">
        <v>720262046136</v>
      </c>
      <c r="H13" s="7"/>
      <c r="I13" s="20">
        <f t="shared" si="0"/>
        <v>36820406245</v>
      </c>
      <c r="J13" s="7"/>
      <c r="K13" s="47">
        <v>422446834</v>
      </c>
      <c r="L13" s="47"/>
      <c r="M13" s="47">
        <v>8027989293836</v>
      </c>
      <c r="N13" s="47"/>
      <c r="O13" s="47">
        <v>7775956136682</v>
      </c>
      <c r="P13" s="7"/>
      <c r="Q13" s="20">
        <f t="shared" si="1"/>
        <v>252033157154</v>
      </c>
      <c r="S13" s="17"/>
      <c r="T13" s="17"/>
      <c r="U13" s="17"/>
      <c r="V13" s="17"/>
    </row>
    <row r="14" spans="1:22" ht="24.75" customHeight="1">
      <c r="A14" s="10" t="s">
        <v>91</v>
      </c>
      <c r="B14" s="7"/>
      <c r="C14" s="11">
        <v>9172220</v>
      </c>
      <c r="D14" s="7"/>
      <c r="E14" s="11">
        <v>131139977148</v>
      </c>
      <c r="F14" s="7"/>
      <c r="G14" s="11">
        <v>112600557013</v>
      </c>
      <c r="H14" s="7"/>
      <c r="I14" s="20">
        <f t="shared" si="0"/>
        <v>18539420135</v>
      </c>
      <c r="J14" s="7"/>
      <c r="K14" s="47">
        <v>77615736</v>
      </c>
      <c r="L14" s="47"/>
      <c r="M14" s="47">
        <v>905908461122</v>
      </c>
      <c r="N14" s="47"/>
      <c r="O14" s="47">
        <v>838100829666</v>
      </c>
      <c r="P14" s="7"/>
      <c r="Q14" s="20">
        <f t="shared" si="1"/>
        <v>67807631456</v>
      </c>
      <c r="S14" s="17"/>
      <c r="T14" s="17"/>
      <c r="U14" s="17"/>
      <c r="V14" s="17"/>
    </row>
    <row r="15" spans="1:22" ht="24.75" customHeight="1">
      <c r="A15" s="10" t="s">
        <v>92</v>
      </c>
      <c r="B15" s="7"/>
      <c r="C15" s="11">
        <v>3000701</v>
      </c>
      <c r="D15" s="7"/>
      <c r="E15" s="11">
        <v>107736467688</v>
      </c>
      <c r="F15" s="7"/>
      <c r="G15" s="11">
        <v>107541465503</v>
      </c>
      <c r="H15" s="7"/>
      <c r="I15" s="20">
        <f t="shared" si="0"/>
        <v>195002185</v>
      </c>
      <c r="J15" s="7"/>
      <c r="K15" s="47">
        <v>8149729</v>
      </c>
      <c r="L15" s="47"/>
      <c r="M15" s="47">
        <v>274114715862</v>
      </c>
      <c r="N15" s="47"/>
      <c r="O15" s="47">
        <v>273077959863</v>
      </c>
      <c r="P15" s="7"/>
      <c r="Q15" s="20">
        <f t="shared" si="1"/>
        <v>1036755999</v>
      </c>
      <c r="S15" s="17"/>
      <c r="T15" s="17"/>
      <c r="U15" s="17"/>
      <c r="V15" s="17"/>
    </row>
    <row r="16" spans="1:22" ht="24.75" customHeight="1">
      <c r="A16" s="10" t="s">
        <v>93</v>
      </c>
      <c r="B16" s="7"/>
      <c r="C16" s="11">
        <v>5552948</v>
      </c>
      <c r="D16" s="7"/>
      <c r="E16" s="11">
        <v>98365673398</v>
      </c>
      <c r="F16" s="7"/>
      <c r="G16" s="11">
        <v>93790197865</v>
      </c>
      <c r="H16" s="7"/>
      <c r="I16" s="20">
        <f t="shared" si="0"/>
        <v>4575475533</v>
      </c>
      <c r="J16" s="7"/>
      <c r="K16" s="47">
        <v>5552948</v>
      </c>
      <c r="L16" s="47"/>
      <c r="M16" s="47">
        <v>98365673398</v>
      </c>
      <c r="N16" s="47"/>
      <c r="O16" s="47">
        <v>93790197865</v>
      </c>
      <c r="P16" s="7"/>
      <c r="Q16" s="20">
        <f t="shared" si="1"/>
        <v>4575475533</v>
      </c>
      <c r="S16" s="17"/>
      <c r="T16" s="17"/>
      <c r="U16" s="17"/>
      <c r="V16" s="17"/>
    </row>
    <row r="17" spans="1:22" ht="24.75" customHeight="1">
      <c r="A17" s="10" t="s">
        <v>107</v>
      </c>
      <c r="B17" s="7"/>
      <c r="C17" s="11">
        <v>30749401</v>
      </c>
      <c r="D17" s="7"/>
      <c r="E17" s="11">
        <v>402930547772</v>
      </c>
      <c r="F17" s="7"/>
      <c r="G17" s="11">
        <v>381826415937</v>
      </c>
      <c r="H17" s="7"/>
      <c r="I17" s="20">
        <f t="shared" si="0"/>
        <v>21104131835</v>
      </c>
      <c r="J17" s="7"/>
      <c r="K17" s="47">
        <v>120221660</v>
      </c>
      <c r="L17" s="47"/>
      <c r="M17" s="47">
        <v>1440689524348</v>
      </c>
      <c r="N17" s="47"/>
      <c r="O17" s="47">
        <v>1399864561954</v>
      </c>
      <c r="P17" s="7"/>
      <c r="Q17" s="20">
        <f t="shared" si="1"/>
        <v>40824962394</v>
      </c>
      <c r="S17" s="17"/>
      <c r="T17" s="17"/>
      <c r="U17" s="17"/>
      <c r="V17" s="17"/>
    </row>
    <row r="18" spans="1:22" ht="24.75" customHeight="1">
      <c r="A18" s="10" t="s">
        <v>73</v>
      </c>
      <c r="B18" s="7"/>
      <c r="C18" s="11">
        <v>719619026</v>
      </c>
      <c r="D18" s="7"/>
      <c r="E18" s="11">
        <v>15049503453201</v>
      </c>
      <c r="F18" s="7"/>
      <c r="G18" s="11">
        <v>15036831437580</v>
      </c>
      <c r="H18" s="7"/>
      <c r="I18" s="20">
        <f t="shared" si="0"/>
        <v>12672015621</v>
      </c>
      <c r="J18" s="7"/>
      <c r="K18" s="47">
        <v>8022094109</v>
      </c>
      <c r="L18" s="47"/>
      <c r="M18" s="47">
        <v>149127147256311</v>
      </c>
      <c r="N18" s="47"/>
      <c r="O18" s="47">
        <v>149026131631447</v>
      </c>
      <c r="P18" s="7"/>
      <c r="Q18" s="20">
        <f t="shared" si="1"/>
        <v>101015624864</v>
      </c>
      <c r="S18" s="17"/>
      <c r="T18" s="17"/>
      <c r="U18" s="17"/>
      <c r="V18" s="17"/>
    </row>
    <row r="19" spans="1:22" ht="24.75" customHeight="1">
      <c r="A19" s="10" t="s">
        <v>80</v>
      </c>
      <c r="B19" s="7"/>
      <c r="C19" s="11">
        <v>3902429</v>
      </c>
      <c r="D19" s="7"/>
      <c r="E19" s="11">
        <v>84118196062</v>
      </c>
      <c r="F19" s="7"/>
      <c r="G19" s="11">
        <v>74549508432</v>
      </c>
      <c r="H19" s="7"/>
      <c r="I19" s="20">
        <f t="shared" si="0"/>
        <v>9568687630</v>
      </c>
      <c r="J19" s="7"/>
      <c r="K19" s="47">
        <v>244281250</v>
      </c>
      <c r="L19" s="47"/>
      <c r="M19" s="47">
        <v>4054700575320</v>
      </c>
      <c r="N19" s="47"/>
      <c r="O19" s="47">
        <v>3955208976893</v>
      </c>
      <c r="P19" s="7"/>
      <c r="Q19" s="20">
        <f t="shared" si="1"/>
        <v>99491598427</v>
      </c>
      <c r="S19" s="17"/>
      <c r="T19" s="17"/>
      <c r="U19" s="17"/>
      <c r="V19" s="17"/>
    </row>
    <row r="20" spans="1:22" ht="24.75" customHeight="1">
      <c r="A20" s="10" t="s">
        <v>88</v>
      </c>
      <c r="B20" s="7"/>
      <c r="C20" s="11">
        <v>0</v>
      </c>
      <c r="D20" s="7"/>
      <c r="E20" s="11">
        <v>0</v>
      </c>
      <c r="F20" s="7"/>
      <c r="G20" s="11">
        <v>0</v>
      </c>
      <c r="H20" s="7"/>
      <c r="I20" s="20">
        <f t="shared" si="0"/>
        <v>0</v>
      </c>
      <c r="J20" s="7"/>
      <c r="K20" s="47">
        <v>24666214</v>
      </c>
      <c r="L20" s="47"/>
      <c r="M20" s="47">
        <v>681152634764</v>
      </c>
      <c r="N20" s="47"/>
      <c r="O20" s="47">
        <v>679781386696</v>
      </c>
      <c r="P20" s="7"/>
      <c r="Q20" s="20">
        <f t="shared" si="1"/>
        <v>1371248068</v>
      </c>
      <c r="S20" s="17"/>
      <c r="T20" s="17"/>
      <c r="U20" s="17"/>
      <c r="V20" s="17"/>
    </row>
    <row r="21" spans="1:22" ht="24.75" customHeight="1">
      <c r="A21" s="10" t="s">
        <v>86</v>
      </c>
      <c r="B21" s="7"/>
      <c r="C21" s="11">
        <v>0</v>
      </c>
      <c r="D21" s="7"/>
      <c r="E21" s="11">
        <v>0</v>
      </c>
      <c r="F21" s="7"/>
      <c r="G21" s="11">
        <v>0</v>
      </c>
      <c r="H21" s="7"/>
      <c r="I21" s="20">
        <f t="shared" si="0"/>
        <v>0</v>
      </c>
      <c r="J21" s="7"/>
      <c r="K21" s="47">
        <v>2476510</v>
      </c>
      <c r="L21" s="47"/>
      <c r="M21" s="47">
        <v>43278840630</v>
      </c>
      <c r="N21" s="47"/>
      <c r="O21" s="47">
        <v>42522492017</v>
      </c>
      <c r="P21" s="7"/>
      <c r="Q21" s="20">
        <f t="shared" si="1"/>
        <v>756348613</v>
      </c>
      <c r="S21" s="17"/>
      <c r="T21" s="17"/>
      <c r="U21" s="17"/>
      <c r="V21" s="17"/>
    </row>
    <row r="22" spans="1:22" ht="24.75" customHeight="1">
      <c r="A22" s="10" t="s">
        <v>103</v>
      </c>
      <c r="B22" s="7"/>
      <c r="C22" s="11">
        <v>0</v>
      </c>
      <c r="D22" s="7"/>
      <c r="E22" s="11">
        <v>0</v>
      </c>
      <c r="F22" s="7"/>
      <c r="G22" s="11">
        <v>0</v>
      </c>
      <c r="H22" s="7"/>
      <c r="I22" s="20">
        <f t="shared" si="0"/>
        <v>0</v>
      </c>
      <c r="J22" s="7"/>
      <c r="K22" s="47">
        <v>730992</v>
      </c>
      <c r="L22" s="47"/>
      <c r="M22" s="47">
        <v>30917103616</v>
      </c>
      <c r="N22" s="47"/>
      <c r="O22" s="47">
        <v>28999951246</v>
      </c>
      <c r="P22" s="7"/>
      <c r="Q22" s="20">
        <f t="shared" si="1"/>
        <v>1917152370</v>
      </c>
      <c r="S22" s="17"/>
      <c r="T22" s="17"/>
      <c r="U22" s="17"/>
      <c r="V22" s="17"/>
    </row>
    <row r="23" spans="1:22" ht="24.75" customHeight="1">
      <c r="A23" s="10" t="s">
        <v>85</v>
      </c>
      <c r="B23" s="7"/>
      <c r="C23" s="11">
        <v>0</v>
      </c>
      <c r="D23" s="7"/>
      <c r="E23" s="11">
        <v>0</v>
      </c>
      <c r="F23" s="7"/>
      <c r="G23" s="11">
        <v>0</v>
      </c>
      <c r="H23" s="7"/>
      <c r="I23" s="20">
        <f t="shared" si="0"/>
        <v>0</v>
      </c>
      <c r="J23" s="7"/>
      <c r="K23" s="47">
        <v>362184292</v>
      </c>
      <c r="L23" s="47"/>
      <c r="M23" s="47">
        <v>370051441880</v>
      </c>
      <c r="N23" s="47"/>
      <c r="O23" s="47">
        <v>637806522372</v>
      </c>
      <c r="P23" s="7"/>
      <c r="Q23" s="20">
        <f t="shared" si="1"/>
        <v>-267755080492</v>
      </c>
      <c r="S23" s="17"/>
      <c r="T23" s="17"/>
      <c r="U23" s="17"/>
      <c r="V23" s="17"/>
    </row>
    <row r="24" spans="1:22" ht="24.75" customHeight="1">
      <c r="A24" s="10" t="s">
        <v>13</v>
      </c>
      <c r="B24" s="7"/>
      <c r="C24" s="11">
        <v>0</v>
      </c>
      <c r="D24" s="7"/>
      <c r="E24" s="11">
        <v>0</v>
      </c>
      <c r="F24" s="7"/>
      <c r="G24" s="11">
        <v>0</v>
      </c>
      <c r="H24" s="7"/>
      <c r="I24" s="20">
        <f t="shared" si="0"/>
        <v>0</v>
      </c>
      <c r="J24" s="7"/>
      <c r="K24" s="47">
        <v>14594702</v>
      </c>
      <c r="L24" s="47"/>
      <c r="M24" s="47">
        <v>42894357454</v>
      </c>
      <c r="N24" s="47"/>
      <c r="O24" s="47">
        <v>41595248367</v>
      </c>
      <c r="P24" s="7"/>
      <c r="Q24" s="20">
        <f t="shared" si="1"/>
        <v>1299109087</v>
      </c>
      <c r="S24" s="17"/>
      <c r="T24" s="17"/>
      <c r="U24" s="17"/>
      <c r="V24" s="17"/>
    </row>
    <row r="25" spans="1:22" ht="24.75" customHeight="1">
      <c r="A25" s="10" t="s">
        <v>110</v>
      </c>
      <c r="B25" s="7"/>
      <c r="C25" s="11">
        <v>0</v>
      </c>
      <c r="D25" s="7"/>
      <c r="E25" s="11">
        <v>0</v>
      </c>
      <c r="F25" s="7"/>
      <c r="G25" s="11">
        <v>0</v>
      </c>
      <c r="H25" s="7"/>
      <c r="I25" s="20">
        <f t="shared" si="0"/>
        <v>0</v>
      </c>
      <c r="J25" s="7"/>
      <c r="K25" s="47">
        <v>339720</v>
      </c>
      <c r="L25" s="47"/>
      <c r="M25" s="47">
        <v>10798293274</v>
      </c>
      <c r="N25" s="47"/>
      <c r="O25" s="47">
        <v>10600699091</v>
      </c>
      <c r="P25" s="7"/>
      <c r="Q25" s="20">
        <f t="shared" si="1"/>
        <v>197594183</v>
      </c>
      <c r="S25" s="17"/>
      <c r="T25" s="17"/>
      <c r="U25" s="17"/>
      <c r="V25" s="17"/>
    </row>
    <row r="26" spans="1:22" ht="24.75" customHeight="1">
      <c r="A26" s="10" t="s">
        <v>74</v>
      </c>
      <c r="B26" s="7"/>
      <c r="C26" s="11">
        <v>0</v>
      </c>
      <c r="D26" s="7"/>
      <c r="E26" s="11">
        <v>0</v>
      </c>
      <c r="F26" s="7"/>
      <c r="G26" s="11">
        <v>0</v>
      </c>
      <c r="H26" s="7"/>
      <c r="I26" s="20">
        <f t="shared" si="0"/>
        <v>0</v>
      </c>
      <c r="J26" s="7"/>
      <c r="K26" s="47">
        <v>433871</v>
      </c>
      <c r="L26" s="47"/>
      <c r="M26" s="47">
        <v>6301079135</v>
      </c>
      <c r="N26" s="47"/>
      <c r="O26" s="47">
        <v>6259126862</v>
      </c>
      <c r="P26" s="7"/>
      <c r="Q26" s="20">
        <f t="shared" si="1"/>
        <v>41952273</v>
      </c>
      <c r="S26" s="17"/>
      <c r="T26" s="17"/>
      <c r="U26" s="17"/>
      <c r="V26" s="17"/>
    </row>
    <row r="27" spans="1:22" ht="24.6" customHeight="1">
      <c r="A27" s="10" t="s">
        <v>82</v>
      </c>
      <c r="B27" s="7"/>
      <c r="C27" s="11">
        <v>0</v>
      </c>
      <c r="D27" s="7"/>
      <c r="E27" s="11">
        <v>0</v>
      </c>
      <c r="F27" s="7"/>
      <c r="G27" s="11">
        <v>0</v>
      </c>
      <c r="H27" s="7"/>
      <c r="I27" s="20">
        <f t="shared" si="0"/>
        <v>0</v>
      </c>
      <c r="J27" s="7"/>
      <c r="K27" s="47">
        <v>9000000</v>
      </c>
      <c r="L27" s="47"/>
      <c r="M27" s="47">
        <v>149380985826</v>
      </c>
      <c r="N27" s="47"/>
      <c r="O27" s="47">
        <v>149265982116</v>
      </c>
      <c r="P27" s="7"/>
      <c r="Q27" s="20">
        <f t="shared" si="1"/>
        <v>115003710</v>
      </c>
      <c r="S27" s="17"/>
      <c r="T27" s="17"/>
      <c r="U27" s="17"/>
      <c r="V27" s="17"/>
    </row>
    <row r="28" spans="1:22" ht="24.75" customHeight="1">
      <c r="A28" s="10" t="s">
        <v>78</v>
      </c>
      <c r="B28" s="7"/>
      <c r="C28" s="11">
        <v>0</v>
      </c>
      <c r="D28" s="7"/>
      <c r="E28" s="11">
        <v>0</v>
      </c>
      <c r="F28" s="7"/>
      <c r="G28" s="11">
        <v>0</v>
      </c>
      <c r="H28" s="7"/>
      <c r="I28" s="20">
        <f t="shared" si="0"/>
        <v>0</v>
      </c>
      <c r="J28" s="7"/>
      <c r="K28" s="47">
        <v>152400</v>
      </c>
      <c r="L28" s="47"/>
      <c r="M28" s="47">
        <v>2778188195</v>
      </c>
      <c r="N28" s="47"/>
      <c r="O28" s="47">
        <v>2755484849</v>
      </c>
      <c r="P28" s="7"/>
      <c r="Q28" s="20">
        <f t="shared" si="1"/>
        <v>22703346</v>
      </c>
      <c r="S28" s="17"/>
      <c r="T28" s="17"/>
      <c r="U28" s="17"/>
      <c r="V28" s="17"/>
    </row>
    <row r="29" spans="1:22" ht="24.75" customHeight="1">
      <c r="A29" s="10" t="s">
        <v>94</v>
      </c>
      <c r="B29" s="7"/>
      <c r="C29" s="11">
        <v>0</v>
      </c>
      <c r="D29" s="7"/>
      <c r="E29" s="11">
        <v>0</v>
      </c>
      <c r="F29" s="7"/>
      <c r="G29" s="11">
        <v>0</v>
      </c>
      <c r="H29" s="7"/>
      <c r="I29" s="20">
        <f t="shared" si="0"/>
        <v>0</v>
      </c>
      <c r="J29" s="7"/>
      <c r="K29" s="47">
        <v>1235763</v>
      </c>
      <c r="L29" s="47"/>
      <c r="M29" s="47">
        <v>18972611368</v>
      </c>
      <c r="N29" s="47"/>
      <c r="O29" s="47">
        <v>18670610835</v>
      </c>
      <c r="P29" s="7"/>
      <c r="Q29" s="20">
        <f t="shared" si="1"/>
        <v>302000533</v>
      </c>
      <c r="S29" s="17"/>
      <c r="T29" s="17"/>
      <c r="U29" s="17"/>
      <c r="V29" s="17"/>
    </row>
    <row r="30" spans="1:22" ht="24.75" customHeight="1">
      <c r="A30" s="10" t="s">
        <v>76</v>
      </c>
      <c r="B30" s="7"/>
      <c r="C30" s="11">
        <v>0</v>
      </c>
      <c r="D30" s="7"/>
      <c r="E30" s="11">
        <v>0</v>
      </c>
      <c r="F30" s="7"/>
      <c r="G30" s="11">
        <v>0</v>
      </c>
      <c r="H30" s="7"/>
      <c r="I30" s="20">
        <f t="shared" si="0"/>
        <v>0</v>
      </c>
      <c r="J30" s="7"/>
      <c r="K30" s="47">
        <v>375300324</v>
      </c>
      <c r="L30" s="47"/>
      <c r="M30" s="47">
        <v>5449736595999</v>
      </c>
      <c r="N30" s="47"/>
      <c r="O30" s="47">
        <v>5437783519949</v>
      </c>
      <c r="P30" s="7"/>
      <c r="Q30" s="20">
        <f t="shared" si="1"/>
        <v>11953076050</v>
      </c>
      <c r="S30" s="17"/>
      <c r="T30" s="17"/>
      <c r="U30" s="17"/>
      <c r="V30" s="17"/>
    </row>
    <row r="31" spans="1:22" ht="24.75" customHeight="1">
      <c r="A31" s="10" t="s">
        <v>77</v>
      </c>
      <c r="B31" s="7"/>
      <c r="C31" s="12">
        <v>0</v>
      </c>
      <c r="D31" s="7"/>
      <c r="E31" s="12">
        <v>0</v>
      </c>
      <c r="F31" s="7"/>
      <c r="G31" s="12">
        <v>0</v>
      </c>
      <c r="H31" s="7"/>
      <c r="I31" s="20">
        <f t="shared" si="0"/>
        <v>0</v>
      </c>
      <c r="J31" s="7"/>
      <c r="K31" s="47">
        <v>1856063</v>
      </c>
      <c r="L31" s="47"/>
      <c r="M31" s="47">
        <v>59729151803</v>
      </c>
      <c r="N31" s="47"/>
      <c r="O31" s="47">
        <v>57958158103</v>
      </c>
      <c r="P31" s="7"/>
      <c r="Q31" s="72">
        <f t="shared" si="1"/>
        <v>1770993700</v>
      </c>
      <c r="S31" s="17"/>
      <c r="T31" s="17"/>
      <c r="U31" s="17"/>
      <c r="V31" s="17"/>
    </row>
    <row r="32" spans="1:22" ht="24.75" customHeight="1" thickBot="1">
      <c r="A32" s="6" t="s">
        <v>14</v>
      </c>
      <c r="B32" s="7"/>
      <c r="C32" s="13">
        <f>SUM(C8:C31)</f>
        <v>983650206</v>
      </c>
      <c r="D32" s="7"/>
      <c r="E32" s="13">
        <f>SUM(E8:E31)</f>
        <v>17347934785236</v>
      </c>
      <c r="F32" s="7"/>
      <c r="G32" s="13">
        <f>SUM(G8:G31)</f>
        <v>17228888069326</v>
      </c>
      <c r="H32" s="7"/>
      <c r="I32" s="21">
        <f>SUM(I8:I31)</f>
        <v>119046715910</v>
      </c>
      <c r="J32" s="7"/>
      <c r="K32" s="13">
        <f>SUM(K8:K31)</f>
        <v>10309860174</v>
      </c>
      <c r="L32" s="7"/>
      <c r="M32" s="13">
        <f>SUM(M8:M31)</f>
        <v>172942717413287</v>
      </c>
      <c r="N32" s="7"/>
      <c r="O32" s="13">
        <f>SUM(O8:O31)</f>
        <v>172600700669830</v>
      </c>
      <c r="P32" s="7"/>
      <c r="Q32" s="21">
        <f>SUM(Q8:Q31)</f>
        <v>342016743457</v>
      </c>
      <c r="S32" s="17"/>
      <c r="T32" s="17"/>
      <c r="U32" s="17"/>
      <c r="V32" s="17"/>
    </row>
    <row r="33" spans="7:20" ht="13.5" thickTop="1"/>
    <row r="34" spans="7:20">
      <c r="O34" s="17"/>
      <c r="T34" s="17"/>
    </row>
    <row r="35" spans="7:20">
      <c r="G35" s="17"/>
      <c r="M35" s="17"/>
      <c r="O35" s="17"/>
      <c r="Q35" s="17"/>
      <c r="T35" s="17"/>
    </row>
    <row r="36" spans="7:20">
      <c r="G36" s="17"/>
      <c r="I36" s="18"/>
      <c r="K36" s="17"/>
      <c r="M36" s="17"/>
      <c r="O36" s="17"/>
      <c r="Q36" s="17"/>
    </row>
    <row r="37" spans="7:20">
      <c r="G37" s="17"/>
      <c r="I37" s="18"/>
      <c r="K37" s="17"/>
      <c r="M37" s="17"/>
      <c r="O37" s="17"/>
      <c r="Q37" s="17"/>
    </row>
    <row r="38" spans="7:20">
      <c r="I38" s="17"/>
      <c r="K38" s="17"/>
      <c r="M38" s="17"/>
    </row>
    <row r="39" spans="7:20">
      <c r="M39" s="17"/>
    </row>
    <row r="40" spans="7:20">
      <c r="M40" s="17"/>
    </row>
    <row r="41" spans="7:20">
      <c r="M41" s="17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6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59999389629810485"/>
    <pageSetUpPr fitToPage="1"/>
  </sheetPr>
  <dimension ref="A1:X30"/>
  <sheetViews>
    <sheetView rightToLeft="1" view="pageBreakPreview" zoomScaleNormal="90" zoomScaleSheetLayoutView="100" workbookViewId="0">
      <selection activeCell="G25" sqref="G25"/>
    </sheetView>
  </sheetViews>
  <sheetFormatPr defaultRowHeight="12.75"/>
  <cols>
    <col min="1" max="1" width="40.28515625" customWidth="1"/>
    <col min="2" max="2" width="1.28515625" customWidth="1"/>
    <col min="3" max="3" width="13.7109375" bestFit="1" customWidth="1"/>
    <col min="4" max="4" width="1.28515625" customWidth="1"/>
    <col min="5" max="5" width="17.7109375" bestFit="1" customWidth="1"/>
    <col min="6" max="6" width="1.28515625" customWidth="1"/>
    <col min="7" max="7" width="17.85546875" bestFit="1" customWidth="1"/>
    <col min="8" max="8" width="1.28515625" customWidth="1"/>
    <col min="9" max="9" width="19.42578125" customWidth="1"/>
    <col min="10" max="10" width="1.28515625" customWidth="1"/>
    <col min="11" max="11" width="13.7109375" bestFit="1" customWidth="1"/>
    <col min="12" max="12" width="1.28515625" customWidth="1"/>
    <col min="13" max="13" width="17.7109375" bestFit="1" customWidth="1"/>
    <col min="14" max="14" width="1.28515625" customWidth="1"/>
    <col min="15" max="15" width="17.85546875" bestFit="1" customWidth="1"/>
    <col min="16" max="16" width="1.28515625" customWidth="1"/>
    <col min="17" max="17" width="21.140625" customWidth="1"/>
    <col min="18" max="18" width="0.5703125" customWidth="1"/>
    <col min="19" max="19" width="18.28515625" bestFit="1" customWidth="1"/>
    <col min="20" max="20" width="12.85546875" bestFit="1" customWidth="1"/>
    <col min="21" max="21" width="18.28515625" bestFit="1" customWidth="1"/>
    <col min="22" max="22" width="14.7109375" bestFit="1" customWidth="1"/>
    <col min="27" max="27" width="11.5703125" customWidth="1"/>
  </cols>
  <sheetData>
    <row r="1" spans="1:24" ht="29.1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24" ht="21.75" customHeight="1">
      <c r="A2" s="99" t="s">
        <v>25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</row>
    <row r="3" spans="1:24" ht="21.75" customHeight="1">
      <c r="A3" s="99" t="s">
        <v>111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</row>
    <row r="4" spans="1:24" ht="14.45" customHeight="1"/>
    <row r="5" spans="1:24" ht="24">
      <c r="A5" s="110" t="s">
        <v>66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</row>
    <row r="6" spans="1:24" ht="24">
      <c r="A6" s="105" t="s">
        <v>26</v>
      </c>
      <c r="B6" s="28"/>
      <c r="C6" s="105" t="s">
        <v>113</v>
      </c>
      <c r="D6" s="105"/>
      <c r="E6" s="105"/>
      <c r="F6" s="105"/>
      <c r="G6" s="105"/>
      <c r="H6" s="105"/>
      <c r="I6" s="105"/>
      <c r="J6" s="7"/>
      <c r="K6" s="105" t="s">
        <v>114</v>
      </c>
      <c r="L6" s="105"/>
      <c r="M6" s="105"/>
      <c r="N6" s="105"/>
      <c r="O6" s="105"/>
      <c r="P6" s="105"/>
      <c r="Q6" s="105"/>
    </row>
    <row r="7" spans="1:24" ht="42.75" customHeight="1">
      <c r="A7" s="105"/>
      <c r="B7" s="7"/>
      <c r="C7" s="4" t="s">
        <v>6</v>
      </c>
      <c r="D7" s="8"/>
      <c r="E7" s="4" t="s">
        <v>8</v>
      </c>
      <c r="F7" s="8"/>
      <c r="G7" s="4" t="s">
        <v>48</v>
      </c>
      <c r="H7" s="8"/>
      <c r="I7" s="4" t="s">
        <v>50</v>
      </c>
      <c r="J7" s="7"/>
      <c r="K7" s="4" t="s">
        <v>6</v>
      </c>
      <c r="L7" s="8"/>
      <c r="M7" s="4" t="s">
        <v>8</v>
      </c>
      <c r="N7" s="8"/>
      <c r="O7" s="4" t="s">
        <v>48</v>
      </c>
      <c r="P7" s="8"/>
      <c r="Q7" s="4" t="s">
        <v>50</v>
      </c>
      <c r="S7" s="17"/>
      <c r="T7" s="17"/>
    </row>
    <row r="8" spans="1:24" ht="24.75" customHeight="1">
      <c r="A8" s="9" t="s">
        <v>75</v>
      </c>
      <c r="B8" s="7"/>
      <c r="C8" s="35">
        <v>1818593</v>
      </c>
      <c r="D8" s="7"/>
      <c r="E8" s="35">
        <v>62763494610</v>
      </c>
      <c r="F8" s="7"/>
      <c r="G8" s="35">
        <v>61228656539</v>
      </c>
      <c r="H8" s="7"/>
      <c r="I8" s="20">
        <f>E8-G8</f>
        <v>1534838071</v>
      </c>
      <c r="J8" s="7"/>
      <c r="K8" s="35">
        <v>1818593</v>
      </c>
      <c r="L8" s="7"/>
      <c r="M8" s="35">
        <v>62763494610</v>
      </c>
      <c r="N8" s="7"/>
      <c r="O8" s="35">
        <v>62518498106</v>
      </c>
      <c r="P8" s="7"/>
      <c r="Q8" s="19">
        <f>M8-O8</f>
        <v>244996504</v>
      </c>
      <c r="S8" s="20"/>
      <c r="T8" s="20"/>
      <c r="U8" s="20"/>
      <c r="V8" s="18"/>
      <c r="W8" s="17"/>
      <c r="X8" s="17"/>
    </row>
    <row r="9" spans="1:24" ht="24.75" customHeight="1">
      <c r="A9" s="10" t="s">
        <v>92</v>
      </c>
      <c r="B9" s="7"/>
      <c r="C9" s="11">
        <v>81220</v>
      </c>
      <c r="D9" s="7"/>
      <c r="E9" s="11">
        <v>2927226067</v>
      </c>
      <c r="F9" s="7"/>
      <c r="G9" s="11">
        <v>2851726127</v>
      </c>
      <c r="H9" s="7"/>
      <c r="I9" s="20">
        <f t="shared" ref="I9:I21" si="0">E9-G9</f>
        <v>75499940</v>
      </c>
      <c r="J9" s="7"/>
      <c r="K9" s="11">
        <v>81220</v>
      </c>
      <c r="L9" s="7"/>
      <c r="M9" s="11">
        <v>2927226067</v>
      </c>
      <c r="N9" s="7"/>
      <c r="O9" s="11">
        <v>2761366583</v>
      </c>
      <c r="P9" s="7"/>
      <c r="Q9" s="20">
        <f t="shared" ref="Q9:Q21" si="1">M9-O9</f>
        <v>165859484</v>
      </c>
      <c r="S9" s="20"/>
      <c r="T9" s="20"/>
      <c r="U9" s="20"/>
      <c r="V9" s="18"/>
      <c r="W9" s="17"/>
      <c r="X9" s="17"/>
    </row>
    <row r="10" spans="1:24" ht="24.75" customHeight="1">
      <c r="A10" s="10" t="s">
        <v>93</v>
      </c>
      <c r="B10" s="7"/>
      <c r="C10" s="11">
        <v>49910</v>
      </c>
      <c r="D10" s="7"/>
      <c r="E10" s="11">
        <v>893907720</v>
      </c>
      <c r="F10" s="7"/>
      <c r="G10" s="11">
        <v>4424396698</v>
      </c>
      <c r="H10" s="7"/>
      <c r="I10" s="20">
        <f t="shared" si="0"/>
        <v>-3530488978</v>
      </c>
      <c r="J10" s="7"/>
      <c r="K10" s="11">
        <v>49910</v>
      </c>
      <c r="L10" s="7"/>
      <c r="M10" s="11">
        <v>893907720</v>
      </c>
      <c r="N10" s="7"/>
      <c r="O10" s="11">
        <v>876698589</v>
      </c>
      <c r="P10" s="7"/>
      <c r="Q10" s="20">
        <f t="shared" si="1"/>
        <v>17209131</v>
      </c>
      <c r="S10" s="20"/>
      <c r="T10" s="20"/>
      <c r="U10" s="20"/>
      <c r="V10" s="18"/>
      <c r="W10" s="17"/>
      <c r="X10" s="17"/>
    </row>
    <row r="11" spans="1:24" ht="24.75" customHeight="1">
      <c r="A11" s="10" t="s">
        <v>80</v>
      </c>
      <c r="B11" s="7"/>
      <c r="C11" s="11">
        <v>12894678</v>
      </c>
      <c r="D11" s="7"/>
      <c r="E11" s="11">
        <v>312307215184</v>
      </c>
      <c r="F11" s="7"/>
      <c r="G11" s="11">
        <v>258653162387</v>
      </c>
      <c r="H11" s="7"/>
      <c r="I11" s="20">
        <f t="shared" si="0"/>
        <v>53654052797</v>
      </c>
      <c r="J11" s="7"/>
      <c r="K11" s="11">
        <v>12894678</v>
      </c>
      <c r="L11" s="7"/>
      <c r="M11" s="11">
        <v>312307215184</v>
      </c>
      <c r="N11" s="7"/>
      <c r="O11" s="11">
        <v>258416623054</v>
      </c>
      <c r="P11" s="7"/>
      <c r="Q11" s="20">
        <f t="shared" si="1"/>
        <v>53890592130</v>
      </c>
      <c r="S11" s="20"/>
      <c r="T11" s="20"/>
      <c r="U11" s="20"/>
      <c r="V11" s="18"/>
      <c r="W11" s="17"/>
      <c r="X11" s="17"/>
    </row>
    <row r="12" spans="1:24" ht="24.75" customHeight="1">
      <c r="A12" s="10" t="s">
        <v>79</v>
      </c>
      <c r="B12" s="7"/>
      <c r="C12" s="11">
        <v>17545984</v>
      </c>
      <c r="D12" s="7"/>
      <c r="E12" s="11">
        <v>509388678652</v>
      </c>
      <c r="F12" s="7"/>
      <c r="G12" s="11">
        <v>475140114633</v>
      </c>
      <c r="H12" s="7"/>
      <c r="I12" s="20">
        <f t="shared" si="0"/>
        <v>34248564019</v>
      </c>
      <c r="J12" s="7"/>
      <c r="K12" s="11">
        <v>17545984</v>
      </c>
      <c r="L12" s="7"/>
      <c r="M12" s="11">
        <v>509388678652</v>
      </c>
      <c r="N12" s="7"/>
      <c r="O12" s="11">
        <v>459937222800</v>
      </c>
      <c r="P12" s="7"/>
      <c r="Q12" s="20">
        <f t="shared" si="1"/>
        <v>49451455852</v>
      </c>
      <c r="S12" s="20"/>
      <c r="T12" s="20"/>
      <c r="U12" s="20"/>
      <c r="V12" s="18"/>
      <c r="W12" s="17"/>
      <c r="X12" s="17"/>
    </row>
    <row r="13" spans="1:24" ht="24.75" customHeight="1">
      <c r="A13" s="10" t="s">
        <v>12</v>
      </c>
      <c r="B13" s="7"/>
      <c r="C13" s="11">
        <v>132396139</v>
      </c>
      <c r="D13" s="7"/>
      <c r="E13" s="11">
        <v>812294480117</v>
      </c>
      <c r="F13" s="7"/>
      <c r="G13" s="11">
        <v>718727555701</v>
      </c>
      <c r="H13" s="7"/>
      <c r="I13" s="20">
        <f t="shared" si="0"/>
        <v>93566924416</v>
      </c>
      <c r="J13" s="7"/>
      <c r="K13" s="11">
        <v>132396139</v>
      </c>
      <c r="L13" s="7"/>
      <c r="M13" s="11">
        <v>812294480117</v>
      </c>
      <c r="N13" s="7"/>
      <c r="O13" s="11">
        <v>492039357298</v>
      </c>
      <c r="P13" s="7"/>
      <c r="Q13" s="20">
        <f t="shared" si="1"/>
        <v>320255122819</v>
      </c>
      <c r="S13" s="20"/>
      <c r="T13" s="20"/>
      <c r="U13" s="20"/>
      <c r="V13" s="18"/>
      <c r="W13" s="17"/>
      <c r="X13" s="17"/>
    </row>
    <row r="14" spans="1:24" ht="24.75" customHeight="1">
      <c r="A14" s="10" t="s">
        <v>105</v>
      </c>
      <c r="B14" s="7"/>
      <c r="C14" s="11">
        <v>14160776</v>
      </c>
      <c r="D14" s="7"/>
      <c r="E14" s="11">
        <v>214875852075</v>
      </c>
      <c r="F14" s="7"/>
      <c r="G14" s="11">
        <v>192539291949</v>
      </c>
      <c r="H14" s="7"/>
      <c r="I14" s="20">
        <f t="shared" si="0"/>
        <v>22336560126</v>
      </c>
      <c r="J14" s="7"/>
      <c r="K14" s="11">
        <v>14160776</v>
      </c>
      <c r="L14" s="7"/>
      <c r="M14" s="11">
        <v>214875852075</v>
      </c>
      <c r="N14" s="7"/>
      <c r="O14" s="11">
        <v>194080489248</v>
      </c>
      <c r="P14" s="7"/>
      <c r="Q14" s="20">
        <f t="shared" si="1"/>
        <v>20795362827</v>
      </c>
      <c r="S14" s="20"/>
      <c r="T14" s="20"/>
      <c r="U14" s="20"/>
      <c r="V14" s="18"/>
      <c r="W14" s="17"/>
      <c r="X14" s="17"/>
    </row>
    <row r="15" spans="1:24" ht="24.75" customHeight="1">
      <c r="A15" s="10" t="s">
        <v>120</v>
      </c>
      <c r="B15" s="7"/>
      <c r="C15" s="11">
        <v>1698786</v>
      </c>
      <c r="D15" s="7"/>
      <c r="E15" s="11">
        <v>46672217695</v>
      </c>
      <c r="F15" s="7"/>
      <c r="G15" s="11">
        <v>45817926323</v>
      </c>
      <c r="H15" s="7"/>
      <c r="I15" s="20">
        <f t="shared" si="0"/>
        <v>854291372</v>
      </c>
      <c r="J15" s="7"/>
      <c r="K15" s="11">
        <v>1698786</v>
      </c>
      <c r="L15" s="7"/>
      <c r="M15" s="11">
        <v>46672217695</v>
      </c>
      <c r="N15" s="7"/>
      <c r="O15" s="11">
        <v>45817926323</v>
      </c>
      <c r="P15" s="7"/>
      <c r="Q15" s="20">
        <f t="shared" si="1"/>
        <v>854291372</v>
      </c>
      <c r="S15" s="20"/>
      <c r="T15" s="20"/>
      <c r="U15" s="20"/>
      <c r="V15" s="18"/>
      <c r="W15" s="17"/>
      <c r="X15" s="17"/>
    </row>
    <row r="16" spans="1:24" ht="24.75" customHeight="1">
      <c r="A16" s="10" t="s">
        <v>104</v>
      </c>
      <c r="B16" s="7"/>
      <c r="C16" s="11">
        <v>114569010</v>
      </c>
      <c r="D16" s="7"/>
      <c r="E16" s="11">
        <v>359473283915</v>
      </c>
      <c r="F16" s="7"/>
      <c r="G16" s="11">
        <v>363801832349</v>
      </c>
      <c r="H16" s="7"/>
      <c r="I16" s="20">
        <f t="shared" si="0"/>
        <v>-4328548434</v>
      </c>
      <c r="J16" s="7"/>
      <c r="K16" s="11">
        <v>114569010</v>
      </c>
      <c r="L16" s="7"/>
      <c r="M16" s="11">
        <v>359473283915</v>
      </c>
      <c r="N16" s="7"/>
      <c r="O16" s="11">
        <v>361824902343</v>
      </c>
      <c r="P16" s="7"/>
      <c r="Q16" s="20">
        <f t="shared" si="1"/>
        <v>-2351618428</v>
      </c>
      <c r="S16" s="20"/>
      <c r="T16" s="20"/>
      <c r="U16" s="20"/>
      <c r="V16" s="18"/>
      <c r="W16" s="17"/>
      <c r="X16" s="17"/>
    </row>
    <row r="17" spans="1:24" ht="24.75" customHeight="1">
      <c r="A17" s="10" t="s">
        <v>13</v>
      </c>
      <c r="B17" s="7"/>
      <c r="C17" s="11">
        <v>237062628</v>
      </c>
      <c r="D17" s="7"/>
      <c r="E17" s="11">
        <v>546961601070</v>
      </c>
      <c r="F17" s="7"/>
      <c r="G17" s="11">
        <v>561648313614</v>
      </c>
      <c r="H17" s="7"/>
      <c r="I17" s="20">
        <f t="shared" si="0"/>
        <v>-14686712544</v>
      </c>
      <c r="J17" s="7"/>
      <c r="K17" s="11">
        <v>237062628</v>
      </c>
      <c r="L17" s="7"/>
      <c r="M17" s="11">
        <v>546961601070</v>
      </c>
      <c r="N17" s="7"/>
      <c r="O17" s="11">
        <v>603051510815</v>
      </c>
      <c r="P17" s="7"/>
      <c r="Q17" s="20">
        <f t="shared" si="1"/>
        <v>-56089909745</v>
      </c>
      <c r="S17" s="20"/>
      <c r="T17" s="20"/>
      <c r="U17" s="20"/>
      <c r="V17" s="18"/>
      <c r="W17" s="17"/>
      <c r="X17" s="17"/>
    </row>
    <row r="18" spans="1:24" ht="24.75" customHeight="1">
      <c r="A18" s="10" t="s">
        <v>73</v>
      </c>
      <c r="B18" s="7"/>
      <c r="C18" s="11">
        <v>41044599</v>
      </c>
      <c r="D18" s="7"/>
      <c r="E18" s="11">
        <v>867331540248</v>
      </c>
      <c r="F18" s="7"/>
      <c r="G18" s="11">
        <v>867465943404</v>
      </c>
      <c r="H18" s="7"/>
      <c r="I18" s="20">
        <f t="shared" si="0"/>
        <v>-134403156</v>
      </c>
      <c r="J18" s="7"/>
      <c r="K18" s="11">
        <v>41044599</v>
      </c>
      <c r="L18" s="7"/>
      <c r="M18" s="11">
        <v>867331540248</v>
      </c>
      <c r="N18" s="7"/>
      <c r="O18" s="11">
        <v>866368171140</v>
      </c>
      <c r="P18" s="7"/>
      <c r="Q18" s="20">
        <f t="shared" si="1"/>
        <v>963369108</v>
      </c>
      <c r="S18" s="20"/>
      <c r="T18" s="20"/>
      <c r="U18" s="20"/>
      <c r="V18" s="18"/>
      <c r="W18" s="17"/>
      <c r="X18" s="17"/>
    </row>
    <row r="19" spans="1:24" ht="24.75" customHeight="1">
      <c r="A19" s="10" t="s">
        <v>90</v>
      </c>
      <c r="B19" s="7"/>
      <c r="C19" s="11">
        <v>117886924</v>
      </c>
      <c r="D19" s="7"/>
      <c r="E19" s="11">
        <v>142299174565</v>
      </c>
      <c r="F19" s="7"/>
      <c r="G19" s="11">
        <v>110464145478</v>
      </c>
      <c r="H19" s="7"/>
      <c r="I19" s="20">
        <f t="shared" si="0"/>
        <v>31835029087</v>
      </c>
      <c r="J19" s="7"/>
      <c r="K19" s="11">
        <v>117886924</v>
      </c>
      <c r="L19" s="7"/>
      <c r="M19" s="11">
        <v>142299174565</v>
      </c>
      <c r="N19" s="7"/>
      <c r="O19" s="11">
        <v>135288472749</v>
      </c>
      <c r="P19" s="7"/>
      <c r="Q19" s="20">
        <f t="shared" si="1"/>
        <v>7010701816</v>
      </c>
      <c r="S19" s="20"/>
      <c r="T19" s="20"/>
      <c r="U19" s="20"/>
      <c r="V19" s="18"/>
      <c r="W19" s="17"/>
      <c r="X19" s="17"/>
    </row>
    <row r="20" spans="1:24" ht="24.75" customHeight="1">
      <c r="A20" s="10" t="s">
        <v>91</v>
      </c>
      <c r="B20" s="7"/>
      <c r="C20" s="11">
        <v>15621433</v>
      </c>
      <c r="D20" s="7"/>
      <c r="E20" s="11">
        <v>245081223122</v>
      </c>
      <c r="F20" s="7"/>
      <c r="G20" s="11">
        <v>210614428969</v>
      </c>
      <c r="H20" s="7"/>
      <c r="I20" s="20">
        <f t="shared" si="0"/>
        <v>34466794153</v>
      </c>
      <c r="J20" s="7"/>
      <c r="K20" s="11">
        <v>15621433</v>
      </c>
      <c r="L20" s="7"/>
      <c r="M20" s="11">
        <v>245081223122</v>
      </c>
      <c r="N20" s="7"/>
      <c r="O20" s="11">
        <v>205123810210</v>
      </c>
      <c r="P20" s="7"/>
      <c r="Q20" s="20">
        <f t="shared" si="1"/>
        <v>39957412912</v>
      </c>
      <c r="S20" s="20"/>
      <c r="T20" s="20"/>
      <c r="U20" s="20"/>
      <c r="V20" s="18"/>
      <c r="W20" s="17"/>
      <c r="X20" s="17"/>
    </row>
    <row r="21" spans="1:24" ht="24.75" customHeight="1">
      <c r="A21" s="10" t="s">
        <v>116</v>
      </c>
      <c r="B21" s="7"/>
      <c r="C21" s="11">
        <v>10000000</v>
      </c>
      <c r="D21" s="7"/>
      <c r="E21" s="11">
        <v>99963125000</v>
      </c>
      <c r="F21" s="7"/>
      <c r="G21" s="11">
        <v>100036875000</v>
      </c>
      <c r="H21" s="7"/>
      <c r="I21" s="20">
        <f t="shared" si="0"/>
        <v>-73750000</v>
      </c>
      <c r="J21" s="7"/>
      <c r="K21" s="11">
        <v>10000000</v>
      </c>
      <c r="L21" s="7"/>
      <c r="M21" s="11">
        <v>99963125000</v>
      </c>
      <c r="N21" s="7"/>
      <c r="O21" s="11">
        <v>100036875000</v>
      </c>
      <c r="P21" s="7"/>
      <c r="Q21" s="20">
        <f t="shared" si="1"/>
        <v>-73750000</v>
      </c>
      <c r="S21" s="20"/>
      <c r="T21" s="20"/>
      <c r="U21" s="20"/>
      <c r="V21" s="18"/>
      <c r="W21" s="17"/>
      <c r="X21" s="17"/>
    </row>
    <row r="22" spans="1:24" ht="24.75" customHeight="1" thickBot="1">
      <c r="A22" s="6" t="s">
        <v>14</v>
      </c>
      <c r="B22" s="7"/>
      <c r="C22" s="13">
        <f>SUM(C8:C21)</f>
        <v>716830680</v>
      </c>
      <c r="D22" s="7"/>
      <c r="E22" s="13">
        <f>SUM(E8:E21)</f>
        <v>4223233020040</v>
      </c>
      <c r="F22" s="7"/>
      <c r="G22" s="13">
        <f>SUM(G8:G21)</f>
        <v>3973414369171</v>
      </c>
      <c r="H22" s="7"/>
      <c r="I22" s="21">
        <f>SUM(I8:I21)</f>
        <v>249818650869</v>
      </c>
      <c r="J22" s="7"/>
      <c r="K22" s="13">
        <f>SUM(K8:K21)</f>
        <v>716830680</v>
      </c>
      <c r="L22" s="7"/>
      <c r="M22" s="13">
        <f>SUM(M8:M21)</f>
        <v>4223233020040</v>
      </c>
      <c r="N22" s="7"/>
      <c r="O22" s="13">
        <f>SUM(O8:O21)</f>
        <v>3788141924258</v>
      </c>
      <c r="P22" s="7"/>
      <c r="Q22" s="21">
        <f>SUM(Q8:Q21)</f>
        <v>435091095782</v>
      </c>
      <c r="S22" s="20"/>
      <c r="T22" s="17"/>
      <c r="U22" s="20"/>
      <c r="V22" s="18"/>
      <c r="W22" s="17"/>
      <c r="X22" s="17"/>
    </row>
    <row r="23" spans="1:24" ht="13.5" thickTop="1">
      <c r="S23" s="17"/>
    </row>
    <row r="24" spans="1:24">
      <c r="G24" s="17"/>
      <c r="I24" s="17"/>
      <c r="Q24" s="17"/>
      <c r="S24" s="17"/>
    </row>
    <row r="25" spans="1:24">
      <c r="G25" s="17"/>
      <c r="I25" s="18"/>
      <c r="M25" s="17"/>
      <c r="Q25" s="17"/>
    </row>
    <row r="26" spans="1:24">
      <c r="G26" s="17"/>
      <c r="I26" s="18"/>
      <c r="M26" s="17"/>
      <c r="Q26" s="18"/>
    </row>
    <row r="27" spans="1:24">
      <c r="G27" s="17"/>
      <c r="I27" s="18"/>
      <c r="M27" s="17"/>
      <c r="Q27" s="18"/>
    </row>
    <row r="28" spans="1:24">
      <c r="E28" s="17"/>
      <c r="I28" s="18"/>
      <c r="M28" s="17"/>
    </row>
    <row r="29" spans="1:24">
      <c r="G29" s="17"/>
      <c r="I29" s="18"/>
    </row>
    <row r="30" spans="1:24">
      <c r="G30" s="17"/>
    </row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scale="7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2C489-FC9C-4AC5-BBBF-B3B7EB600655}">
  <sheetPr>
    <tabColor theme="6" tint="0.59999389629810485"/>
    <pageSetUpPr fitToPage="1"/>
  </sheetPr>
  <dimension ref="A1:S27"/>
  <sheetViews>
    <sheetView rightToLeft="1" view="pageBreakPreview" zoomScaleNormal="100" zoomScaleSheetLayoutView="100" workbookViewId="0">
      <selection activeCell="S17" sqref="S17"/>
    </sheetView>
  </sheetViews>
  <sheetFormatPr defaultRowHeight="12.75"/>
  <cols>
    <col min="1" max="1" width="24.28515625" bestFit="1" customWidth="1"/>
    <col min="2" max="2" width="1" customWidth="1"/>
    <col min="3" max="3" width="11" bestFit="1" customWidth="1"/>
    <col min="4" max="4" width="1.140625" customWidth="1"/>
    <col min="5" max="5" width="13.5703125" bestFit="1" customWidth="1"/>
    <col min="6" max="6" width="1" customWidth="1"/>
    <col min="8" max="8" width="1.28515625" customWidth="1"/>
    <col min="9" max="9" width="16.7109375" customWidth="1"/>
    <col min="10" max="10" width="1.140625" customWidth="1"/>
    <col min="11" max="11" width="15.28515625" bestFit="1" customWidth="1"/>
    <col min="12" max="12" width="1.140625" customWidth="1"/>
    <col min="13" max="13" width="14.85546875" bestFit="1" customWidth="1"/>
    <col min="14" max="14" width="1.28515625" customWidth="1"/>
    <col min="15" max="15" width="15.7109375" customWidth="1"/>
    <col min="16" max="16" width="1.28515625" customWidth="1"/>
    <col min="17" max="17" width="15.28515625" bestFit="1" customWidth="1"/>
    <col min="18" max="18" width="0.7109375" customWidth="1"/>
    <col min="19" max="19" width="15" bestFit="1" customWidth="1"/>
  </cols>
  <sheetData>
    <row r="1" spans="1:19" ht="25.5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</row>
    <row r="2" spans="1:19" ht="25.5">
      <c r="A2" s="113" t="s">
        <v>25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1:19" ht="25.5">
      <c r="A3" s="113" t="s">
        <v>111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</row>
    <row r="4" spans="1:19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</row>
    <row r="5" spans="1:19" ht="24">
      <c r="A5" s="114" t="s">
        <v>95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</row>
    <row r="6" spans="1:19" ht="24" customHeight="1">
      <c r="A6" s="115" t="s">
        <v>96</v>
      </c>
      <c r="B6" s="43"/>
      <c r="C6" s="115" t="s">
        <v>97</v>
      </c>
      <c r="D6" s="115"/>
      <c r="E6" s="115"/>
      <c r="F6" s="115"/>
      <c r="G6" s="115"/>
      <c r="H6" s="43"/>
      <c r="I6" s="115" t="s">
        <v>113</v>
      </c>
      <c r="J6" s="115"/>
      <c r="K6" s="115"/>
      <c r="L6" s="115"/>
      <c r="M6" s="115"/>
      <c r="N6" s="43"/>
      <c r="O6" s="115" t="s">
        <v>114</v>
      </c>
      <c r="P6" s="115"/>
      <c r="Q6" s="115"/>
      <c r="R6" s="115"/>
      <c r="S6" s="115"/>
    </row>
    <row r="7" spans="1:19" ht="63">
      <c r="A7" s="115"/>
      <c r="B7" s="43"/>
      <c r="C7" s="41" t="s">
        <v>98</v>
      </c>
      <c r="D7" s="44"/>
      <c r="E7" s="41" t="s">
        <v>99</v>
      </c>
      <c r="F7" s="44"/>
      <c r="G7" s="41" t="s">
        <v>100</v>
      </c>
      <c r="H7" s="43"/>
      <c r="I7" s="62" t="s">
        <v>101</v>
      </c>
      <c r="J7" s="44"/>
      <c r="K7" s="62" t="s">
        <v>44</v>
      </c>
      <c r="L7" s="44"/>
      <c r="M7" s="62" t="s">
        <v>102</v>
      </c>
      <c r="N7" s="43"/>
      <c r="O7" s="41" t="s">
        <v>101</v>
      </c>
      <c r="P7" s="44"/>
      <c r="Q7" s="41" t="s">
        <v>44</v>
      </c>
      <c r="R7" s="44"/>
      <c r="S7" s="41" t="s">
        <v>102</v>
      </c>
    </row>
    <row r="8" spans="1:19" ht="27" customHeight="1">
      <c r="A8" s="45" t="s">
        <v>90</v>
      </c>
      <c r="B8" s="43"/>
      <c r="C8" s="45" t="s">
        <v>121</v>
      </c>
      <c r="D8" s="43"/>
      <c r="E8" s="46">
        <v>227915462</v>
      </c>
      <c r="F8" s="43"/>
      <c r="G8" s="46">
        <v>4</v>
      </c>
      <c r="H8" s="43"/>
      <c r="I8" s="65">
        <v>0</v>
      </c>
      <c r="J8" s="66"/>
      <c r="K8" s="67">
        <v>0</v>
      </c>
      <c r="L8" s="66"/>
      <c r="M8" s="65">
        <f>I8+K8</f>
        <v>0</v>
      </c>
      <c r="N8" s="43"/>
      <c r="O8" s="46">
        <f>E8*G8</f>
        <v>911661848</v>
      </c>
      <c r="P8" s="43"/>
      <c r="Q8" s="50">
        <v>0</v>
      </c>
      <c r="R8" s="43"/>
      <c r="S8" s="46">
        <f>O8+Q8</f>
        <v>911661848</v>
      </c>
    </row>
    <row r="9" spans="1:19" ht="27" customHeight="1">
      <c r="A9" s="60" t="s">
        <v>13</v>
      </c>
      <c r="B9" s="43"/>
      <c r="C9" s="60" t="s">
        <v>108</v>
      </c>
      <c r="D9" s="43"/>
      <c r="E9" s="47">
        <v>237062628</v>
      </c>
      <c r="F9" s="43"/>
      <c r="G9" s="47">
        <v>37</v>
      </c>
      <c r="H9" s="43"/>
      <c r="I9" s="47">
        <v>0</v>
      </c>
      <c r="J9" s="43"/>
      <c r="K9" s="61">
        <v>0</v>
      </c>
      <c r="L9" s="43"/>
      <c r="M9" s="47">
        <f t="shared" ref="M9:M10" si="0">I9+K9</f>
        <v>0</v>
      </c>
      <c r="N9" s="43"/>
      <c r="O9" s="116">
        <f t="shared" ref="O9:O10" si="1">E9*G9</f>
        <v>8771317236</v>
      </c>
      <c r="P9" s="43"/>
      <c r="Q9" s="61">
        <v>-1112152664</v>
      </c>
      <c r="R9" s="43"/>
      <c r="S9" s="47">
        <f>O9+Q9</f>
        <v>7659164572</v>
      </c>
    </row>
    <row r="10" spans="1:19" ht="27" customHeight="1">
      <c r="A10" s="60" t="s">
        <v>12</v>
      </c>
      <c r="B10" s="43"/>
      <c r="C10" s="60" t="s">
        <v>119</v>
      </c>
      <c r="D10" s="43"/>
      <c r="E10" s="47">
        <v>132238791</v>
      </c>
      <c r="F10" s="43"/>
      <c r="G10" s="47">
        <v>400</v>
      </c>
      <c r="H10" s="43"/>
      <c r="I10" s="68">
        <v>52895516400</v>
      </c>
      <c r="J10" s="69"/>
      <c r="K10" s="70">
        <v>-7225821578</v>
      </c>
      <c r="L10" s="69"/>
      <c r="M10" s="68">
        <f t="shared" si="0"/>
        <v>45669694822</v>
      </c>
      <c r="N10" s="43"/>
      <c r="O10" s="68">
        <f t="shared" si="1"/>
        <v>52895516400</v>
      </c>
      <c r="P10" s="43"/>
      <c r="Q10" s="61">
        <v>-7225821578</v>
      </c>
      <c r="R10" s="43"/>
      <c r="S10" s="47">
        <f>O10+Q10</f>
        <v>45669694822</v>
      </c>
    </row>
    <row r="11" spans="1:19" ht="22.5" customHeight="1" thickBot="1">
      <c r="A11" s="42" t="s">
        <v>14</v>
      </c>
      <c r="B11" s="43"/>
      <c r="C11" s="47"/>
      <c r="D11" s="43"/>
      <c r="E11" s="47"/>
      <c r="F11" s="43"/>
      <c r="G11" s="47"/>
      <c r="H11" s="43"/>
      <c r="I11" s="63">
        <f>SUM(I8:I10)</f>
        <v>52895516400</v>
      </c>
      <c r="J11" s="43"/>
      <c r="K11" s="64">
        <f>SUM(K8:K10)</f>
        <v>-7225821578</v>
      </c>
      <c r="L11" s="43"/>
      <c r="M11" s="63">
        <f>SUM(M8:M10)</f>
        <v>45669694822</v>
      </c>
      <c r="N11" s="43"/>
      <c r="O11" s="63">
        <f>SUM(O8:O10)</f>
        <v>62578495484</v>
      </c>
      <c r="P11" s="43"/>
      <c r="Q11" s="51">
        <f>SUM(Q8:Q10)</f>
        <v>-8337974242</v>
      </c>
      <c r="R11" s="43"/>
      <c r="S11" s="48">
        <f>SUM(S8:S10)</f>
        <v>54240521242</v>
      </c>
    </row>
    <row r="12" spans="1:19" ht="13.5" thickTop="1"/>
    <row r="13" spans="1:19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9"/>
    </row>
    <row r="14" spans="1:19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9"/>
      <c r="L14" s="40"/>
      <c r="M14" s="49"/>
      <c r="N14" s="40"/>
      <c r="O14" s="40"/>
      <c r="P14" s="40"/>
      <c r="Q14" s="40"/>
      <c r="R14" s="40"/>
      <c r="S14" s="40"/>
    </row>
    <row r="15" spans="1:19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9"/>
      <c r="N15" s="40"/>
      <c r="O15" s="40"/>
      <c r="P15" s="40"/>
      <c r="Q15" s="40"/>
      <c r="R15" s="40"/>
      <c r="S15" s="40"/>
    </row>
    <row r="16" spans="1:19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9"/>
      <c r="L16" s="40"/>
      <c r="M16" s="40"/>
      <c r="N16" s="40"/>
      <c r="O16" s="40"/>
      <c r="P16" s="40"/>
      <c r="Q16" s="40"/>
      <c r="R16" s="40"/>
      <c r="S16" s="40"/>
    </row>
    <row r="17" spans="1:19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9"/>
      <c r="L17" s="40"/>
      <c r="M17" s="40"/>
      <c r="N17" s="40"/>
      <c r="O17" s="40"/>
      <c r="P17" s="40"/>
      <c r="Q17" s="40"/>
      <c r="R17" s="40"/>
      <c r="S17" s="40"/>
    </row>
    <row r="18" spans="1:19">
      <c r="K18" s="17"/>
      <c r="Q18" s="17"/>
      <c r="S18" s="17"/>
    </row>
    <row r="19" spans="1:19">
      <c r="K19" s="17"/>
      <c r="O19" s="17"/>
      <c r="S19" s="17"/>
    </row>
    <row r="20" spans="1:19">
      <c r="I20" s="17"/>
      <c r="S20" s="17"/>
    </row>
    <row r="21" spans="1:19">
      <c r="O21" s="17"/>
    </row>
    <row r="22" spans="1:19">
      <c r="S22" s="17"/>
    </row>
    <row r="26" spans="1:19">
      <c r="O26" s="18"/>
    </row>
    <row r="27" spans="1:19">
      <c r="O27" s="17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7" right="0.7" top="0.75" bottom="0.75" header="0.3" footer="0.3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جلد</vt:lpstr>
      <vt:lpstr>سهام</vt:lpstr>
      <vt:lpstr>واحدهای صندوق</vt:lpstr>
      <vt:lpstr>سپرده</vt:lpstr>
      <vt:lpstr>درآمدها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 سود سهام</vt:lpstr>
      <vt:lpstr>جلد!Print_Area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درآمدها!Print_Area</vt:lpstr>
      <vt:lpstr>'سایر درآمدها'!Print_Area</vt:lpstr>
      <vt:lpstr>سپرده!Print_Area</vt:lpstr>
      <vt:lpstr>سهام!Print_Area</vt:lpstr>
      <vt:lpstr>'سود سپرده بانکی'!Print_Area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Ayda Azimi</dc:creator>
  <dc:description/>
  <cp:lastModifiedBy>Ayda Azimi</cp:lastModifiedBy>
  <cp:lastPrinted>2026-07-26T12:42:25Z</cp:lastPrinted>
  <dcterms:created xsi:type="dcterms:W3CDTF">2025-07-23T11:35:20Z</dcterms:created>
  <dcterms:modified xsi:type="dcterms:W3CDTF">2026-08-25T08:53:53Z</dcterms:modified>
</cp:coreProperties>
</file>