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صندوق\Sepanta\گزارشات قانونی و دوره ای\صورت وضعیت پرتفوی\1405\"/>
    </mc:Choice>
  </mc:AlternateContent>
  <xr:revisionPtr revIDLastSave="0" documentId="13_ncr:1_{13F6C127-F49B-4C3F-800C-E3B3275CB744}" xr6:coauthVersionLast="47" xr6:coauthVersionMax="47" xr10:uidLastSave="{00000000-0000-0000-0000-000000000000}"/>
  <bookViews>
    <workbookView xWindow="-120" yWindow="-120" windowWidth="29040" windowHeight="15840" tabRatio="880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سپرده" sheetId="7" r:id="rId4"/>
    <sheet name="درآمد" sheetId="8" r:id="rId5"/>
    <sheet name="درآمد سرمایه گذاری در سهام" sheetId="9" r:id="rId6"/>
    <sheet name="درآمد سرمایه گذاری در صندوق" sheetId="10" r:id="rId7"/>
    <sheet name="درآمد سپرده بانکی" sheetId="13" r:id="rId8"/>
    <sheet name="سود سپرده بانکی" sheetId="18" r:id="rId9"/>
    <sheet name="درآمد ناشی از فروش" sheetId="19" r:id="rId10"/>
    <sheet name="درآمد ناشی از تغییر قیمت اوراق" sheetId="21" r:id="rId11"/>
  </sheets>
  <definedNames>
    <definedName name="_xlnm.Print_Area" localSheetId="4">درآمد!$A$1:$K$10</definedName>
    <definedName name="_xlnm.Print_Area" localSheetId="7">'درآمد سپرده بانکی'!$A$1:$J$14</definedName>
    <definedName name="_xlnm.Print_Area" localSheetId="5">'درآمد سرمایه گذاری در سهام'!$A$1:$S$13</definedName>
    <definedName name="_xlnm.Print_Area" localSheetId="6">'درآمد سرمایه گذاری در صندوق'!$A$1:$S$18</definedName>
    <definedName name="_xlnm.Print_Area" localSheetId="10">'درآمد ناشی از تغییر قیمت اوراق'!$A$1:$Q$20</definedName>
    <definedName name="_xlnm.Print_Area" localSheetId="9">'درآمد ناشی از فروش'!$A$1:$Q$18</definedName>
    <definedName name="_xlnm.Print_Area" localSheetId="3">سپرده!$A$1:$M$15</definedName>
    <definedName name="_xlnm.Print_Area" localSheetId="1">سهام!$A$1:$AB$13</definedName>
    <definedName name="_xlnm.Print_Area" localSheetId="8">'سود سپرده بانکی'!$A$1:$N$14</definedName>
    <definedName name="_xlnm.Print_Area" localSheetId="0">'صورت وضعیت'!$A$1:$B$24</definedName>
    <definedName name="_xlnm.Print_Area" localSheetId="2">'واحدهای صندوق'!$A$1:$AA$18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8" l="1"/>
  <c r="H9" i="8"/>
  <c r="H7" i="8"/>
  <c r="O18" i="19"/>
  <c r="M18" i="19"/>
  <c r="K18" i="19"/>
  <c r="I18" i="19"/>
  <c r="G18" i="19"/>
  <c r="E18" i="19"/>
  <c r="C18" i="19"/>
  <c r="Q20" i="21"/>
  <c r="O20" i="21"/>
  <c r="M20" i="21"/>
  <c r="K20" i="21"/>
  <c r="I20" i="21"/>
  <c r="G20" i="21"/>
  <c r="E20" i="21"/>
  <c r="C20" i="21"/>
  <c r="M9" i="18" l="1"/>
  <c r="M10" i="18"/>
  <c r="M11" i="18"/>
  <c r="M12" i="18"/>
  <c r="M13" i="18"/>
  <c r="M8" i="18"/>
  <c r="M14" i="18" s="1"/>
  <c r="G9" i="18"/>
  <c r="G10" i="18"/>
  <c r="G11" i="18"/>
  <c r="G12" i="18"/>
  <c r="G13" i="18"/>
  <c r="G8" i="18"/>
  <c r="K14" i="18" l="1"/>
  <c r="I14" i="18"/>
  <c r="E14" i="18"/>
  <c r="G14" i="18"/>
  <c r="C14" i="18"/>
  <c r="G14" i="13" l="1"/>
  <c r="C14" i="13"/>
  <c r="R13" i="9" l="1"/>
  <c r="P13" i="9"/>
  <c r="N13" i="9"/>
  <c r="L13" i="9"/>
  <c r="J13" i="9"/>
  <c r="H13" i="9"/>
  <c r="F13" i="9"/>
  <c r="D13" i="9"/>
  <c r="D18" i="10"/>
  <c r="F18" i="10"/>
  <c r="H18" i="10"/>
  <c r="J18" i="10"/>
  <c r="L18" i="10"/>
  <c r="N18" i="10"/>
  <c r="P18" i="10"/>
  <c r="R18" i="10"/>
  <c r="P10" i="9" l="1"/>
  <c r="P11" i="9"/>
  <c r="P12" i="9"/>
  <c r="P9" i="9"/>
  <c r="H10" i="9"/>
  <c r="H11" i="9"/>
  <c r="H12" i="9"/>
  <c r="H9" i="9"/>
  <c r="J10" i="8"/>
  <c r="H10" i="8"/>
  <c r="F7" i="8" l="1"/>
  <c r="F10" i="8" s="1"/>
  <c r="D15" i="7" l="1"/>
  <c r="F15" i="7"/>
  <c r="H15" i="7"/>
  <c r="J15" i="7"/>
  <c r="L15" i="7"/>
  <c r="J9" i="7"/>
  <c r="J11" i="7"/>
  <c r="J12" i="7"/>
  <c r="J13" i="7"/>
  <c r="J14" i="7"/>
  <c r="J10" i="7"/>
  <c r="Y13" i="2"/>
  <c r="AA13" i="2"/>
  <c r="X18" i="4"/>
  <c r="V18" i="4"/>
  <c r="R18" i="4"/>
  <c r="P18" i="4"/>
  <c r="N18" i="4"/>
  <c r="L18" i="4"/>
  <c r="J18" i="4"/>
  <c r="H18" i="4"/>
  <c r="F18" i="4"/>
  <c r="D18" i="4"/>
  <c r="Z18" i="4" l="1"/>
  <c r="E13" i="2"/>
  <c r="G13" i="2"/>
  <c r="I13" i="2"/>
  <c r="K13" i="2"/>
  <c r="M13" i="2"/>
  <c r="O13" i="2"/>
  <c r="Q13" i="2"/>
  <c r="S13" i="2"/>
  <c r="W13" i="2"/>
</calcChain>
</file>

<file path=xl/sharedStrings.xml><?xml version="1.0" encoding="utf-8"?>
<sst xmlns="http://schemas.openxmlformats.org/spreadsheetml/2006/main" count="262" uniqueCount="91">
  <si>
    <t>صندوق اختصاصی بازارگردانی سپنتا</t>
  </si>
  <si>
    <t>صورت وضعیت پرتفوی</t>
  </si>
  <si>
    <t>برای ماه منتهی به 1405/07/30</t>
  </si>
  <si>
    <t>1405/06/31</t>
  </si>
  <si>
    <t>تغییرات طی دوره</t>
  </si>
  <si>
    <t>1405/07/30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</si>
  <si>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</si>
  <si>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</si>
  <si>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</si>
  <si>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</si>
  <si>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</si>
  <si>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</si>
  <si>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</si>
  <si>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</si>
  <si>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</si>
  <si>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بیمه زندگی خاورمیانه</t>
  </si>
  <si>
    <t>بیمه حافظ</t>
  </si>
  <si>
    <t>س. توسعه و عمران استان کرمان</t>
  </si>
  <si>
    <t>قند شیرین خراسان</t>
  </si>
  <si>
    <t>جمع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</si>
  <si>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</si>
  <si>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</si>
  <si>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</si>
  <si>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</si>
  <si>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</si>
  <si>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س.درآمد ثابت سام-د</t>
  </si>
  <si>
    <t>صندوق س.بخشی صنایع سورنا-ب</t>
  </si>
  <si>
    <t>صندوق س. سهامی اکسیژن-س</t>
  </si>
  <si>
    <t>ص.س.درآمد ثابت آبی هامون-د</t>
  </si>
  <si>
    <t>صندوق س.بخشی صنایع سورنا2-ب</t>
  </si>
  <si>
    <t>صندوق س. کارا -د</t>
  </si>
  <si>
    <t>صندوق س.سهم نگر جام جم-س</t>
  </si>
  <si>
    <t>صندوق س.بخشی صنایع سورنا3-ب</t>
  </si>
  <si>
    <t>ص.س.درآمد ثابت اکسیژن-د</t>
  </si>
  <si>
    <t>سپرده های بانکی</t>
  </si>
  <si>
    <t>مبلغ</t>
  </si>
  <si>
    <t>افزایش</t>
  </si>
  <si>
    <t>کاهش</t>
  </si>
  <si>
    <t>سپرده کوتاه مدت بانک گردشگری آپادانا</t>
  </si>
  <si>
    <t>سپرده کوتاه مدت بانک خاورمیانه نیایش</t>
  </si>
  <si>
    <t>سپرده کوتاه مدت بانک شهر کامرانیه</t>
  </si>
  <si>
    <t>صورت وضعیت درآمدها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</si>
  <si>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</si>
  <si>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</si>
  <si>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</si>
  <si>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</si>
  <si>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</si>
  <si>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درآمد حاصل از سرمایه گذاری در واحدهای صندوق های سرمایه گذاری</t>
  </si>
  <si>
    <t>2-2</t>
  </si>
  <si>
    <t>درآمد حاصل از سرمایه گذاری در سپرده بانکی و گواهی سپرده</t>
  </si>
  <si>
    <t>سهام</t>
  </si>
  <si>
    <t>درآمد تغییر ارزش</t>
  </si>
  <si>
    <t>درآمد فروش</t>
  </si>
  <si>
    <t>صندوق ص.س.درآمد ثابت اکسیژن-د</t>
  </si>
  <si>
    <t>نام سپرده بانکی</t>
  </si>
  <si>
    <t>سود سپرده بانکی و گواهی سپرده</t>
  </si>
  <si>
    <t>درصد سود به میانگین سپرده</t>
  </si>
  <si>
    <t>هزینه تنزیل</t>
  </si>
  <si>
    <t>درآمد سود</t>
  </si>
  <si>
    <t>خالص درآمد</t>
  </si>
  <si>
    <t>خالص بهای فروش</t>
  </si>
  <si>
    <t>ارزش دفتری</t>
  </si>
  <si>
    <t>سود و زیان ناشی از فروش</t>
  </si>
  <si>
    <t>سود و زیان ناشی از تغییر قیمت</t>
  </si>
  <si>
    <t>صندوق سرمایه‌گذاری اختصاصی بازارگردانی سپنتا</t>
  </si>
  <si>
    <t>1-سرمایه گذاری ها</t>
  </si>
  <si>
    <t>1-1-سرمایه گذاری در سهام و حق تقدم سهام</t>
  </si>
  <si>
    <t>1-2-سرمایه‌گذاری در واحدهای صندوق های سرمایه گذاری</t>
  </si>
  <si>
    <t xml:space="preserve">سپرده بانکی نزد بانک گردشگری  </t>
  </si>
  <si>
    <t xml:space="preserve">سپرده بانکی نزد بانک پاسارگاد  </t>
  </si>
  <si>
    <t>سپرده بانکی نزد بانک خاورمیانه</t>
  </si>
  <si>
    <t>سپرده بانکی نزد بانک شهر</t>
  </si>
  <si>
    <t xml:space="preserve">سپرده بانکی نزد بانک ملت  </t>
  </si>
  <si>
    <t>سپرده بانکی نزد بانک ملی بورس اوراق بهادار</t>
  </si>
  <si>
    <t>طی مهر ماه</t>
  </si>
  <si>
    <t>از ابتدای سال مالی تا پایان مهر ماه</t>
  </si>
  <si>
    <t>1-3-سرمایه‌گذاری در سپرده‌ بانکی</t>
  </si>
  <si>
    <t>2-درآمد حاصل از سرمایه گذاری ها</t>
  </si>
  <si>
    <t>2-1</t>
  </si>
  <si>
    <t>2-3</t>
  </si>
  <si>
    <t>2-1-درآمد حاصل از سرمایه گذاری در سهام و حق تقدم سهام</t>
  </si>
  <si>
    <t>یادداشت 2-3</t>
  </si>
  <si>
    <t>یادداشت 3-3</t>
  </si>
  <si>
    <t>2-2-درآمد حاصل از سرمایه­گذاری در واحدهای صندوق سرمایه گذاری</t>
  </si>
  <si>
    <t>2-3-درآمد حاصل از سرمایه­گذاری در سپرده بانکی و گواهی سپرده</t>
  </si>
  <si>
    <t>سپرده بانکی نزد بانک ملت</t>
  </si>
  <si>
    <t>......</t>
  </si>
  <si>
    <t xml:space="preserve">سپرده بانکی نزد بانک ملی </t>
  </si>
  <si>
    <t>3-1-سود اوراق بهادار با درآمد ثابت و سپرده بانکی</t>
  </si>
  <si>
    <t>3-2-سود(زیان) حاصل از فروش اوراق بهادار</t>
  </si>
  <si>
    <t>3-3-درآمد ناشی از تغییر قیمت اوراق بهادار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</si>
</sst>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family val="2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family val="2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4">
    <xf numFmtId="0" fontId="0" fillId="0" borderId="0" xfId="0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3" fontId="5" fillId="0" borderId="2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5" fillId="0" borderId="2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3" fontId="0" fillId="0" borderId="0" xfId="0" applyNumberFormat="1" applyAlignment="1">
      <alignment horizontal="left"/>
    </xf>
    <xf numFmtId="38" fontId="5" fillId="0" borderId="2" xfId="0" applyNumberFormat="1" applyFont="1" applyBorder="1" applyAlignment="1">
      <alignment horizontal="center" vertical="center"/>
    </xf>
    <xf numFmtId="38" fontId="5" fillId="0" borderId="0" xfId="0" applyNumberFormat="1" applyFont="1" applyAlignment="1">
      <alignment horizontal="center" vertical="center"/>
    </xf>
    <xf numFmtId="38" fontId="5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8" fontId="5" fillId="0" borderId="5" xfId="0" applyNumberFormat="1" applyFont="1" applyBorder="1" applyAlignment="1">
      <alignment horizontal="center" vertical="center"/>
    </xf>
    <xf numFmtId="38" fontId="0" fillId="0" borderId="0" xfId="0" applyNumberFormat="1" applyAlignment="1">
      <alignment horizontal="left"/>
    </xf>
    <xf numFmtId="0" fontId="4" fillId="0" borderId="2" xfId="0" applyFont="1" applyBorder="1" applyAlignment="1">
      <alignment horizontal="center" vertical="center"/>
    </xf>
    <xf numFmtId="10" fontId="5" fillId="0" borderId="0" xfId="0" applyNumberFormat="1" applyFont="1" applyAlignment="1">
      <alignment horizontal="center" vertical="center"/>
    </xf>
    <xf numFmtId="10" fontId="5" fillId="0" borderId="4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vertical="top"/>
    </xf>
    <xf numFmtId="0" fontId="4" fillId="0" borderId="0" xfId="0" applyFont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3" fontId="5" fillId="0" borderId="2" xfId="0" applyNumberFormat="1" applyFont="1" applyBorder="1" applyAlignment="1">
      <alignment horizontal="center" vertical="top"/>
    </xf>
    <xf numFmtId="4" fontId="5" fillId="0" borderId="2" xfId="0" applyNumberFormat="1" applyFont="1" applyBorder="1" applyAlignment="1">
      <alignment horizontal="center" vertical="top"/>
    </xf>
    <xf numFmtId="3" fontId="5" fillId="0" borderId="0" xfId="0" applyNumberFormat="1" applyFont="1" applyAlignment="1">
      <alignment horizontal="center" vertical="top"/>
    </xf>
    <xf numFmtId="4" fontId="5" fillId="0" borderId="0" xfId="0" applyNumberFormat="1" applyFont="1" applyAlignment="1">
      <alignment horizontal="center" vertical="top"/>
    </xf>
    <xf numFmtId="3" fontId="5" fillId="0" borderId="5" xfId="0" applyNumberFormat="1" applyFont="1" applyBorder="1" applyAlignment="1">
      <alignment horizontal="center" vertical="top"/>
    </xf>
    <xf numFmtId="4" fontId="5" fillId="0" borderId="5" xfId="0" applyNumberFormat="1" applyFont="1" applyBorder="1" applyAlignment="1">
      <alignment horizontal="center" vertical="top"/>
    </xf>
    <xf numFmtId="49" fontId="5" fillId="0" borderId="2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0" fillId="0" borderId="2" xfId="0" applyBorder="1" applyAlignment="1">
      <alignment horizontal="center"/>
    </xf>
    <xf numFmtId="4" fontId="0" fillId="0" borderId="0" xfId="0" applyNumberFormat="1" applyAlignment="1">
      <alignment horizontal="left"/>
    </xf>
    <xf numFmtId="40" fontId="5" fillId="0" borderId="2" xfId="3" applyNumberFormat="1" applyFont="1" applyBorder="1" applyAlignment="1">
      <alignment horizontal="center" vertical="center"/>
    </xf>
    <xf numFmtId="40" fontId="0" fillId="0" borderId="0" xfId="3" applyNumberFormat="1" applyFont="1" applyAlignment="1">
      <alignment horizontal="center" vertical="center"/>
    </xf>
    <xf numFmtId="40" fontId="5" fillId="0" borderId="0" xfId="3" applyNumberFormat="1" applyFont="1" applyAlignment="1">
      <alignment horizontal="center" vertical="center"/>
    </xf>
    <xf numFmtId="40" fontId="5" fillId="0" borderId="4" xfId="3" applyNumberFormat="1" applyFont="1" applyBorder="1" applyAlignment="1">
      <alignment horizontal="center" vertical="center"/>
    </xf>
    <xf numFmtId="40" fontId="5" fillId="0" borderId="5" xfId="3" applyNumberFormat="1" applyFont="1" applyBorder="1" applyAlignment="1">
      <alignment horizontal="center" vertical="center"/>
    </xf>
    <xf numFmtId="38" fontId="5" fillId="0" borderId="2" xfId="3" applyNumberFormat="1" applyFont="1" applyBorder="1" applyAlignment="1">
      <alignment horizontal="center" vertical="center"/>
    </xf>
    <xf numFmtId="38" fontId="0" fillId="0" borderId="0" xfId="3" applyNumberFormat="1" applyFont="1" applyAlignment="1">
      <alignment horizontal="center" vertical="center"/>
    </xf>
    <xf numFmtId="38" fontId="5" fillId="0" borderId="0" xfId="3" applyNumberFormat="1" applyFont="1" applyAlignment="1">
      <alignment horizontal="center" vertical="center"/>
    </xf>
    <xf numFmtId="38" fontId="5" fillId="0" borderId="0" xfId="3" applyNumberFormat="1" applyFont="1" applyBorder="1" applyAlignment="1">
      <alignment horizontal="center" vertical="center"/>
    </xf>
    <xf numFmtId="38" fontId="5" fillId="0" borderId="4" xfId="3" applyNumberFormat="1" applyFont="1" applyBorder="1" applyAlignment="1">
      <alignment horizontal="center" vertical="center"/>
    </xf>
    <xf numFmtId="38" fontId="5" fillId="0" borderId="5" xfId="3" applyNumberFormat="1" applyFont="1" applyBorder="1" applyAlignment="1">
      <alignment horizontal="center" vertical="center"/>
    </xf>
    <xf numFmtId="38" fontId="0" fillId="0" borderId="0" xfId="3" applyNumberFormat="1" applyFont="1" applyAlignment="1">
      <alignment horizontal="center"/>
    </xf>
    <xf numFmtId="3" fontId="5" fillId="0" borderId="4" xfId="0" applyNumberFormat="1" applyFont="1" applyBorder="1" applyAlignment="1">
      <alignment horizontal="center" vertical="top"/>
    </xf>
    <xf numFmtId="4" fontId="5" fillId="0" borderId="4" xfId="0" applyNumberFormat="1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5" fillId="0" borderId="2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 readingOrder="2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40" fontId="0" fillId="0" borderId="0" xfId="0" applyNumberFormat="1" applyAlignment="1">
      <alignment horizontal="left"/>
    </xf>
  </cellXfs>
  <cellStyles count="4">
    <cellStyle name="Comma" xfId="3" builtinId="3"/>
    <cellStyle name="Comma 2" xfId="2" xr:uid="{38B99863-2462-4F82-8FBB-5CB3FD0E22C6}"/>
    <cellStyle name="Normal" xfId="0" builtinId="0"/>
    <cellStyle name="Normal 2" xfId="1" xr:uid="{36538BE7-DC04-4DA3-83BF-C4BA6211792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5:C10"/>
  <sheetViews>
    <sheetView rightToLeft="1" tabSelected="1" view="pageBreakPreview" zoomScaleNormal="100" zoomScaleSheetLayoutView="100" workbookViewId="0">
      <selection activeCell="B33" sqref="B33"/>
    </sheetView>
  </sheetViews>
  <sheetFormatPr defaultRowHeight="12.75" x14ac:dyDescent="0.2"/>
  <cols>
    <col min="1" max="1" width="35.28515625" customWidth="1"/>
    <col min="2" max="2" width="45.42578125" customWidth="1"/>
    <col min="3" max="3" width="8.7109375" customWidth="1"/>
  </cols>
  <sheetData>
    <row r="5" spans="1:3" ht="29.1" customHeight="1" x14ac:dyDescent="0.2">
      <c r="A5" s="64" t="s">
        <v>64</v>
      </c>
      <c r="B5" s="64"/>
      <c r="C5" s="64"/>
    </row>
    <row r="6" spans="1:3" ht="21.75" customHeight="1" x14ac:dyDescent="0.2">
      <c r="A6" s="64" t="s">
        <v>1</v>
      </c>
      <c r="B6" s="64"/>
      <c r="C6" s="64"/>
    </row>
    <row r="7" spans="1:3" ht="21.75" customHeight="1" x14ac:dyDescent="0.2">
      <c r="A7" s="64" t="s">
        <v>2</v>
      </c>
      <c r="B7" s="64"/>
      <c r="C7" s="64"/>
    </row>
    <row r="8" spans="1:3" ht="7.35" customHeight="1" x14ac:dyDescent="0.2"/>
    <row r="9" spans="1:3" ht="14.25" customHeight="1" x14ac:dyDescent="0.2">
      <c r="B9" s="9"/>
    </row>
    <row r="10" spans="1:3" ht="14.25" customHeight="1" x14ac:dyDescent="0.2">
      <c r="B10" s="9"/>
    </row>
  </sheetData>
  <mergeCells count="3">
    <mergeCell ref="A5:C5"/>
    <mergeCell ref="A6:C6"/>
    <mergeCell ref="A7:C7"/>
  </mergeCells>
  <pageMargins left="0.39" right="0.39" top="0.39" bottom="0.39" header="0" footer="0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  <pageSetUpPr fitToPage="1"/>
  </sheetPr>
  <dimension ref="A1:AA20"/>
  <sheetViews>
    <sheetView rightToLeft="1" view="pageBreakPreview" zoomScaleNormal="100" zoomScaleSheetLayoutView="100" workbookViewId="0">
      <selection activeCell="Y26" sqref="Y26"/>
    </sheetView>
  </sheetViews>
  <sheetFormatPr defaultRowHeight="12.75" x14ac:dyDescent="0.2"/>
  <cols>
    <col min="1" max="2" width="2.5703125" customWidth="1"/>
    <col min="3" max="3" width="23.42578125" customWidth="1"/>
    <col min="4" max="4" width="1" customWidth="1"/>
    <col min="5" max="5" width="14.42578125" customWidth="1"/>
    <col min="6" max="6" width="1.28515625" customWidth="1"/>
    <col min="7" max="7" width="17.28515625" bestFit="1" customWidth="1"/>
    <col min="8" max="8" width="1.28515625" customWidth="1"/>
    <col min="9" max="9" width="17.7109375" bestFit="1" customWidth="1"/>
    <col min="10" max="10" width="1.28515625" customWidth="1"/>
    <col min="11" max="11" width="14.28515625" customWidth="1"/>
    <col min="12" max="12" width="1.28515625" customWidth="1"/>
    <col min="13" max="13" width="17.7109375" bestFit="1" customWidth="1"/>
    <col min="14" max="14" width="1.28515625" customWidth="1"/>
    <col min="15" max="15" width="14.28515625" customWidth="1"/>
    <col min="16" max="16" width="1.28515625" customWidth="1"/>
    <col min="17" max="17" width="17.5703125" bestFit="1" customWidth="1"/>
    <col min="18" max="18" width="1.28515625" customWidth="1"/>
    <col min="19" max="19" width="15.5703125" customWidth="1"/>
    <col min="20" max="20" width="1.28515625" customWidth="1"/>
    <col min="21" max="21" width="15.5703125" customWidth="1"/>
    <col min="22" max="22" width="1.28515625" customWidth="1"/>
    <col min="23" max="23" width="17.85546875" bestFit="1" customWidth="1"/>
    <col min="24" max="24" width="1.28515625" customWidth="1"/>
    <col min="25" max="25" width="17.85546875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</row>
    <row r="2" spans="1:27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</row>
    <row r="3" spans="1:27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  <c r="AA3" s="64"/>
    </row>
    <row r="4" spans="1:27" ht="23.25" customHeight="1" x14ac:dyDescent="0.2">
      <c r="A4" s="66" t="s">
        <v>65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</row>
    <row r="5" spans="1:27" ht="23.25" customHeight="1" x14ac:dyDescent="0.2">
      <c r="A5" s="66" t="s">
        <v>66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</row>
    <row r="6" spans="1:27" ht="21.75" customHeight="1" x14ac:dyDescent="0.2">
      <c r="A6" s="63" t="s">
        <v>8</v>
      </c>
      <c r="B6" s="63"/>
      <c r="C6" s="63"/>
      <c r="E6" s="69" t="s">
        <v>3</v>
      </c>
      <c r="F6" s="69"/>
      <c r="G6" s="69"/>
      <c r="H6" s="69"/>
      <c r="I6" s="69"/>
      <c r="K6" s="65" t="s">
        <v>4</v>
      </c>
      <c r="L6" s="65"/>
      <c r="M6" s="65"/>
      <c r="N6" s="65"/>
      <c r="O6" s="65"/>
      <c r="P6" s="65"/>
      <c r="Q6" s="65"/>
      <c r="S6" s="65" t="s">
        <v>5</v>
      </c>
      <c r="T6" s="65"/>
      <c r="U6" s="65"/>
      <c r="V6" s="65"/>
      <c r="W6" s="65"/>
      <c r="X6" s="65"/>
      <c r="Y6" s="65"/>
      <c r="Z6" s="65"/>
      <c r="AA6" s="65"/>
    </row>
    <row r="7" spans="1:27" ht="21.75" customHeight="1" x14ac:dyDescent="0.2">
      <c r="A7" s="63"/>
      <c r="B7" s="63"/>
      <c r="C7" s="63"/>
      <c r="E7" s="70" t="s">
        <v>9</v>
      </c>
      <c r="G7" s="70" t="s">
        <v>10</v>
      </c>
      <c r="I7" s="70" t="s">
        <v>11</v>
      </c>
      <c r="K7" s="68" t="s">
        <v>6</v>
      </c>
      <c r="L7" s="68"/>
      <c r="M7" s="68"/>
      <c r="N7" s="2"/>
      <c r="O7" s="68" t="s">
        <v>7</v>
      </c>
      <c r="P7" s="68"/>
      <c r="Q7" s="68"/>
      <c r="S7" s="71" t="s">
        <v>9</v>
      </c>
      <c r="T7" s="2"/>
      <c r="U7" s="71" t="s">
        <v>13</v>
      </c>
      <c r="V7" s="2"/>
      <c r="W7" s="71" t="s">
        <v>10</v>
      </c>
      <c r="X7" s="2"/>
      <c r="Y7" s="71" t="s">
        <v>11</v>
      </c>
      <c r="Z7" s="2"/>
      <c r="AA7" s="71" t="s">
        <v>14</v>
      </c>
    </row>
    <row r="8" spans="1:27" ht="21.75" customHeight="1" x14ac:dyDescent="0.2">
      <c r="A8" s="67"/>
      <c r="B8" s="67"/>
      <c r="C8" s="67"/>
      <c r="E8" s="67"/>
      <c r="G8" s="67"/>
      <c r="I8" s="67"/>
      <c r="K8" s="3" t="s">
        <v>9</v>
      </c>
      <c r="L8" s="2"/>
      <c r="M8" s="3" t="s">
        <v>10</v>
      </c>
      <c r="O8" s="3" t="s">
        <v>9</v>
      </c>
      <c r="P8" s="2"/>
      <c r="Q8" s="3" t="s">
        <v>12</v>
      </c>
      <c r="S8" s="67"/>
      <c r="U8" s="67"/>
      <c r="W8" s="67"/>
      <c r="Y8" s="67"/>
      <c r="AA8" s="67"/>
    </row>
    <row r="9" spans="1:27" ht="21.75" customHeight="1" x14ac:dyDescent="0.2">
      <c r="A9" s="75" t="s">
        <v>15</v>
      </c>
      <c r="B9" s="75"/>
      <c r="C9" s="75"/>
      <c r="E9" s="10">
        <v>130701307</v>
      </c>
      <c r="F9" s="11"/>
      <c r="G9" s="10">
        <v>443455526092</v>
      </c>
      <c r="H9" s="11"/>
      <c r="I9" s="10">
        <v>877645265324.89001</v>
      </c>
      <c r="J9" s="11"/>
      <c r="K9" s="10">
        <v>13873999</v>
      </c>
      <c r="L9" s="11"/>
      <c r="M9" s="10">
        <v>125165563309</v>
      </c>
      <c r="N9" s="11"/>
      <c r="O9" s="23">
        <v>-20321000</v>
      </c>
      <c r="P9" s="11"/>
      <c r="Q9" s="10">
        <v>163952861404</v>
      </c>
      <c r="R9" s="11"/>
      <c r="S9" s="10">
        <v>124254306</v>
      </c>
      <c r="T9" s="11"/>
      <c r="U9" s="10">
        <v>9560</v>
      </c>
      <c r="V9" s="11"/>
      <c r="W9" s="10">
        <v>498539987902</v>
      </c>
      <c r="X9" s="11"/>
      <c r="Y9" s="10">
        <v>1186968383274.3301</v>
      </c>
      <c r="Z9" s="11"/>
      <c r="AA9" s="12">
        <v>17.773147080791745</v>
      </c>
    </row>
    <row r="10" spans="1:27" ht="21.75" customHeight="1" x14ac:dyDescent="0.2">
      <c r="A10" s="72" t="s">
        <v>16</v>
      </c>
      <c r="B10" s="72"/>
      <c r="C10" s="72"/>
      <c r="E10" s="13">
        <v>237062628</v>
      </c>
      <c r="F10" s="11"/>
      <c r="G10" s="13">
        <v>649073802714</v>
      </c>
      <c r="H10" s="11"/>
      <c r="I10" s="13">
        <v>531564241143.70398</v>
      </c>
      <c r="J10" s="11"/>
      <c r="K10" s="13">
        <v>0</v>
      </c>
      <c r="L10" s="11"/>
      <c r="M10" s="13">
        <v>0</v>
      </c>
      <c r="N10" s="11"/>
      <c r="O10" s="24">
        <v>0</v>
      </c>
      <c r="P10" s="11"/>
      <c r="Q10" s="13">
        <v>0</v>
      </c>
      <c r="R10" s="11"/>
      <c r="S10" s="13">
        <v>237062628</v>
      </c>
      <c r="T10" s="11"/>
      <c r="U10" s="13">
        <v>2950</v>
      </c>
      <c r="V10" s="11"/>
      <c r="W10" s="13">
        <v>649073802714</v>
      </c>
      <c r="X10" s="11"/>
      <c r="Y10" s="13">
        <v>698803258188.02405</v>
      </c>
      <c r="Z10" s="11"/>
      <c r="AA10" s="14">
        <v>10.46357532628716</v>
      </c>
    </row>
    <row r="11" spans="1:27" ht="21.75" customHeight="1" x14ac:dyDescent="0.2">
      <c r="A11" s="72" t="s">
        <v>17</v>
      </c>
      <c r="B11" s="72"/>
      <c r="C11" s="72"/>
      <c r="E11" s="13">
        <v>161487737</v>
      </c>
      <c r="F11" s="11"/>
      <c r="G11" s="13">
        <v>234188966532</v>
      </c>
      <c r="H11" s="11"/>
      <c r="I11" s="13">
        <v>233495164144.866</v>
      </c>
      <c r="J11" s="11"/>
      <c r="K11" s="13">
        <v>134746481</v>
      </c>
      <c r="L11" s="11"/>
      <c r="M11" s="13">
        <v>196592923935</v>
      </c>
      <c r="N11" s="11"/>
      <c r="O11" s="24">
        <v>-133791921</v>
      </c>
      <c r="P11" s="11"/>
      <c r="Q11" s="13">
        <v>193760595949</v>
      </c>
      <c r="R11" s="11"/>
      <c r="S11" s="13">
        <v>162442297</v>
      </c>
      <c r="T11" s="11"/>
      <c r="U11" s="13">
        <v>1394</v>
      </c>
      <c r="V11" s="11"/>
      <c r="W11" s="13">
        <v>237334061567</v>
      </c>
      <c r="X11" s="11"/>
      <c r="Y11" s="13">
        <v>226272464150.866</v>
      </c>
      <c r="Z11" s="11"/>
      <c r="AA11" s="14">
        <v>3.3881052287111002</v>
      </c>
    </row>
    <row r="12" spans="1:27" ht="21.75" customHeight="1" x14ac:dyDescent="0.2">
      <c r="A12" s="73" t="s">
        <v>18</v>
      </c>
      <c r="B12" s="73"/>
      <c r="C12" s="73"/>
      <c r="E12" s="13">
        <v>240865970</v>
      </c>
      <c r="F12" s="11"/>
      <c r="G12" s="15">
        <v>741151401161</v>
      </c>
      <c r="H12" s="11"/>
      <c r="I12" s="15">
        <v>744913612215.36597</v>
      </c>
      <c r="J12" s="11"/>
      <c r="K12" s="15">
        <v>203519674</v>
      </c>
      <c r="L12" s="11"/>
      <c r="M12" s="15">
        <v>737444476899</v>
      </c>
      <c r="N12" s="11"/>
      <c r="O12" s="25">
        <v>-24100000</v>
      </c>
      <c r="P12" s="11"/>
      <c r="Q12" s="15">
        <v>84915415694</v>
      </c>
      <c r="R12" s="11"/>
      <c r="S12" s="15">
        <v>420285644</v>
      </c>
      <c r="T12" s="11"/>
      <c r="U12" s="13">
        <v>3760</v>
      </c>
      <c r="V12" s="11"/>
      <c r="W12" s="15">
        <v>1402143195167</v>
      </c>
      <c r="X12" s="11"/>
      <c r="Y12" s="15">
        <v>1579073013183.71</v>
      </c>
      <c r="Z12" s="11"/>
      <c r="AA12" s="16">
        <v>23.64435086063849</v>
      </c>
    </row>
    <row r="13" spans="1:27" ht="21.75" customHeight="1" thickBot="1" x14ac:dyDescent="0.25">
      <c r="A13" s="74" t="s">
        <v>19</v>
      </c>
      <c r="B13" s="74"/>
      <c r="C13" s="74"/>
      <c r="D13" s="26"/>
      <c r="E13" s="17">
        <f>SUM(E9:E12)</f>
        <v>770117642</v>
      </c>
      <c r="F13" s="11"/>
      <c r="G13" s="17">
        <f>SUM(G9:G12)</f>
        <v>2067869696499</v>
      </c>
      <c r="H13" s="11"/>
      <c r="I13" s="17">
        <f>SUM(I9:I12)</f>
        <v>2387618282828.8262</v>
      </c>
      <c r="J13" s="11"/>
      <c r="K13" s="17">
        <f>SUM(K9:K12)</f>
        <v>352140154</v>
      </c>
      <c r="L13" s="11"/>
      <c r="M13" s="17">
        <f>SUM(M9:M12)</f>
        <v>1059202964143</v>
      </c>
      <c r="N13" s="11"/>
      <c r="O13" s="27">
        <f>SUM(O9:O12)</f>
        <v>-178212921</v>
      </c>
      <c r="P13" s="11"/>
      <c r="Q13" s="17">
        <f>SUM(Q9:Q12)</f>
        <v>442628873047</v>
      </c>
      <c r="R13" s="11"/>
      <c r="S13" s="17">
        <f>SUM(S9:S12)</f>
        <v>944044875</v>
      </c>
      <c r="T13" s="11"/>
      <c r="U13" s="13"/>
      <c r="V13" s="11"/>
      <c r="W13" s="17">
        <f>SUM(W9:W12)</f>
        <v>2787091047350</v>
      </c>
      <c r="X13" s="11"/>
      <c r="Y13" s="17">
        <f>SUM(Y9:Y12)</f>
        <v>3691117118796.9297</v>
      </c>
      <c r="Z13" s="11"/>
      <c r="AA13" s="18">
        <f>SUM(AA9:AA12)</f>
        <v>55.269178496428495</v>
      </c>
    </row>
    <row r="14" spans="1:27" ht="13.5" thickTop="1" x14ac:dyDescent="0.2"/>
    <row r="16" spans="1:27" x14ac:dyDescent="0.2">
      <c r="K16" s="22"/>
      <c r="M16" s="22"/>
      <c r="O16" s="28"/>
      <c r="Q16" s="22"/>
    </row>
    <row r="17" spans="11:25" x14ac:dyDescent="0.2">
      <c r="K17" s="22"/>
      <c r="M17" s="22"/>
      <c r="O17" s="22"/>
      <c r="Q17" s="22"/>
      <c r="Y17" s="22"/>
    </row>
    <row r="18" spans="11:25" x14ac:dyDescent="0.2">
      <c r="K18" s="22"/>
      <c r="M18" s="22"/>
      <c r="O18" s="28"/>
      <c r="Q18" s="22"/>
      <c r="S18" s="22"/>
      <c r="W18" s="22"/>
      <c r="Y18" s="22"/>
    </row>
    <row r="19" spans="11:25" x14ac:dyDescent="0.2">
      <c r="S19" s="22"/>
      <c r="W19" s="22"/>
      <c r="Y19" s="22"/>
    </row>
    <row r="20" spans="11:25" x14ac:dyDescent="0.2">
      <c r="S20" s="22"/>
      <c r="W20" s="22"/>
      <c r="Y20" s="22"/>
    </row>
  </sheetData>
  <mergeCells count="24">
    <mergeCell ref="A11:C11"/>
    <mergeCell ref="A12:C12"/>
    <mergeCell ref="A13:C13"/>
    <mergeCell ref="A9:C9"/>
    <mergeCell ref="A10:C10"/>
    <mergeCell ref="A6:C8"/>
    <mergeCell ref="K6:Q6"/>
    <mergeCell ref="S6:AA6"/>
    <mergeCell ref="K7:M7"/>
    <mergeCell ref="O7:Q7"/>
    <mergeCell ref="E6:I6"/>
    <mergeCell ref="E7:E8"/>
    <mergeCell ref="G7:G8"/>
    <mergeCell ref="I7:I8"/>
    <mergeCell ref="S7:S8"/>
    <mergeCell ref="U7:U8"/>
    <mergeCell ref="W7:W8"/>
    <mergeCell ref="Y7:Y8"/>
    <mergeCell ref="AA7:AA8"/>
    <mergeCell ref="A1:AA1"/>
    <mergeCell ref="A2:AA2"/>
    <mergeCell ref="A3:AA3"/>
    <mergeCell ref="A4:AA4"/>
    <mergeCell ref="A5:AA5"/>
  </mergeCells>
  <pageMargins left="0.39" right="0.39" top="0.39" bottom="0.39" header="0" footer="0"/>
  <pageSetup scale="5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6" tint="0.79998168889431442"/>
    <pageSetUpPr fitToPage="1"/>
  </sheetPr>
  <dimension ref="A1:Z24"/>
  <sheetViews>
    <sheetView rightToLeft="1" view="pageBreakPreview" zoomScaleNormal="100" zoomScaleSheetLayoutView="100" workbookViewId="0">
      <selection activeCell="X26" sqref="X26"/>
    </sheetView>
  </sheetViews>
  <sheetFormatPr defaultRowHeight="12.75" x14ac:dyDescent="0.2"/>
  <cols>
    <col min="1" max="1" width="5.140625" customWidth="1"/>
    <col min="2" max="2" width="24.140625" customWidth="1"/>
    <col min="3" max="3" width="1.140625" customWidth="1"/>
    <col min="4" max="4" width="11.7109375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3.85546875" bestFit="1" customWidth="1"/>
    <col min="11" max="11" width="1.28515625" customWidth="1"/>
    <col min="12" max="12" width="19" bestFit="1" customWidth="1"/>
    <col min="13" max="13" width="1.28515625" customWidth="1"/>
    <col min="14" max="14" width="15.28515625" bestFit="1" customWidth="1"/>
    <col min="15" max="15" width="1.28515625" customWidth="1"/>
    <col min="16" max="16" width="19" bestFit="1" customWidth="1"/>
    <col min="17" max="17" width="1.28515625" customWidth="1"/>
    <col min="18" max="18" width="15.5703125" customWidth="1"/>
    <col min="19" max="19" width="1.28515625" customWidth="1"/>
    <col min="20" max="20" width="14.28515625" customWidth="1"/>
    <col min="21" max="21" width="1.28515625" customWidth="1"/>
    <col min="22" max="22" width="17.5703125" bestFit="1" customWidth="1"/>
    <col min="23" max="23" width="1.28515625" customWidth="1"/>
    <col min="24" max="24" width="19.5703125" customWidth="1"/>
    <col min="25" max="25" width="1.28515625" customWidth="1"/>
    <col min="26" max="26" width="17.7109375" customWidth="1"/>
    <col min="27" max="27" width="0.28515625" customWidth="1"/>
  </cols>
  <sheetData>
    <row r="1" spans="1:26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pans="1:26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pans="1:26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pans="1:26" ht="14.45" customHeight="1" x14ac:dyDescent="0.2"/>
    <row r="5" spans="1:26" ht="24.75" customHeight="1" x14ac:dyDescent="0.2">
      <c r="A5" s="66" t="s">
        <v>67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</row>
    <row r="6" spans="1:26" ht="27.75" customHeight="1" x14ac:dyDescent="0.2">
      <c r="A6" s="63" t="s">
        <v>22</v>
      </c>
      <c r="B6" s="63"/>
      <c r="D6" s="69" t="s">
        <v>3</v>
      </c>
      <c r="E6" s="69"/>
      <c r="F6" s="69"/>
      <c r="G6" s="69"/>
      <c r="H6" s="69"/>
      <c r="J6" s="65" t="s">
        <v>4</v>
      </c>
      <c r="K6" s="65"/>
      <c r="L6" s="65"/>
      <c r="M6" s="65"/>
      <c r="N6" s="65"/>
      <c r="O6" s="65"/>
      <c r="P6" s="65"/>
      <c r="R6" s="65" t="s">
        <v>5</v>
      </c>
      <c r="S6" s="65"/>
      <c r="T6" s="65"/>
      <c r="U6" s="65"/>
      <c r="V6" s="65"/>
      <c r="W6" s="65"/>
      <c r="X6" s="65"/>
      <c r="Y6" s="65"/>
      <c r="Z6" s="65"/>
    </row>
    <row r="7" spans="1:26" ht="27.75" customHeight="1" x14ac:dyDescent="0.2">
      <c r="A7" s="63"/>
      <c r="B7" s="63"/>
      <c r="D7" s="70" t="s">
        <v>23</v>
      </c>
      <c r="F7" s="63" t="s">
        <v>10</v>
      </c>
      <c r="H7" s="63" t="s">
        <v>11</v>
      </c>
      <c r="J7" s="68" t="s">
        <v>20</v>
      </c>
      <c r="K7" s="68"/>
      <c r="L7" s="68"/>
      <c r="M7" s="2"/>
      <c r="N7" s="68" t="s">
        <v>21</v>
      </c>
      <c r="O7" s="68"/>
      <c r="P7" s="68"/>
      <c r="R7" s="71" t="s">
        <v>9</v>
      </c>
      <c r="S7" s="2"/>
      <c r="T7" s="76" t="s">
        <v>24</v>
      </c>
      <c r="U7" s="2"/>
      <c r="V7" s="71" t="s">
        <v>10</v>
      </c>
      <c r="W7" s="2"/>
      <c r="X7" s="71" t="s">
        <v>11</v>
      </c>
      <c r="Y7" s="2"/>
      <c r="Z7" s="71" t="s">
        <v>14</v>
      </c>
    </row>
    <row r="8" spans="1:26" ht="27.75" customHeight="1" x14ac:dyDescent="0.2">
      <c r="A8" s="67"/>
      <c r="B8" s="67"/>
      <c r="D8" s="67"/>
      <c r="F8" s="67"/>
      <c r="H8" s="67"/>
      <c r="J8" s="3" t="s">
        <v>9</v>
      </c>
      <c r="K8" s="2"/>
      <c r="L8" s="3" t="s">
        <v>10</v>
      </c>
      <c r="N8" s="3" t="s">
        <v>9</v>
      </c>
      <c r="O8" s="2"/>
      <c r="P8" s="3" t="s">
        <v>12</v>
      </c>
      <c r="R8" s="67"/>
      <c r="T8" s="77"/>
      <c r="V8" s="67"/>
      <c r="X8" s="67"/>
      <c r="Z8" s="67"/>
    </row>
    <row r="9" spans="1:26" ht="21.75" customHeight="1" x14ac:dyDescent="0.2">
      <c r="A9" s="75" t="s">
        <v>25</v>
      </c>
      <c r="B9" s="75"/>
      <c r="D9" s="10">
        <v>88485289</v>
      </c>
      <c r="E9" s="11"/>
      <c r="F9" s="10">
        <v>1924923759411</v>
      </c>
      <c r="G9" s="11"/>
      <c r="H9" s="10">
        <v>1925386366211.4199</v>
      </c>
      <c r="I9" s="11"/>
      <c r="J9" s="10">
        <v>1436143561</v>
      </c>
      <c r="K9" s="11"/>
      <c r="L9" s="10">
        <v>31749129387284</v>
      </c>
      <c r="M9" s="11"/>
      <c r="N9" s="23">
        <v>-1490958828</v>
      </c>
      <c r="O9" s="11"/>
      <c r="P9" s="10">
        <v>32940325721928</v>
      </c>
      <c r="Q9" s="11"/>
      <c r="R9" s="10">
        <v>33670022</v>
      </c>
      <c r="S9" s="11"/>
      <c r="T9" s="10">
        <v>22392</v>
      </c>
      <c r="U9" s="11"/>
      <c r="V9" s="10">
        <v>753338448376</v>
      </c>
      <c r="W9" s="11"/>
      <c r="X9" s="10">
        <v>753883529612.96899</v>
      </c>
      <c r="Y9" s="11"/>
      <c r="Z9" s="12">
        <v>11.288323296898627</v>
      </c>
    </row>
    <row r="10" spans="1:26" ht="21.75" customHeight="1" x14ac:dyDescent="0.2">
      <c r="A10" s="72" t="s">
        <v>26</v>
      </c>
      <c r="B10" s="72"/>
      <c r="D10" s="13">
        <v>14018061</v>
      </c>
      <c r="E10" s="11"/>
      <c r="F10" s="13">
        <v>417549302600</v>
      </c>
      <c r="G10" s="11"/>
      <c r="H10" s="13">
        <v>434037726358.22498</v>
      </c>
      <c r="I10" s="11"/>
      <c r="J10" s="13">
        <v>47206648</v>
      </c>
      <c r="K10" s="11"/>
      <c r="L10" s="13">
        <v>1692360516344</v>
      </c>
      <c r="M10" s="11"/>
      <c r="N10" s="24">
        <v>-45846430</v>
      </c>
      <c r="O10" s="11"/>
      <c r="P10" s="13">
        <v>1630348039415</v>
      </c>
      <c r="Q10" s="11"/>
      <c r="R10" s="13">
        <v>15378279</v>
      </c>
      <c r="S10" s="11"/>
      <c r="T10" s="13">
        <v>38633</v>
      </c>
      <c r="U10" s="11"/>
      <c r="V10" s="13">
        <v>570711689904</v>
      </c>
      <c r="W10" s="11"/>
      <c r="X10" s="13">
        <v>593835762442.80103</v>
      </c>
      <c r="Y10" s="11"/>
      <c r="Z10" s="14">
        <v>8.8918378083628475</v>
      </c>
    </row>
    <row r="11" spans="1:26" ht="21.75" customHeight="1" x14ac:dyDescent="0.2">
      <c r="A11" s="72" t="s">
        <v>27</v>
      </c>
      <c r="B11" s="72"/>
      <c r="D11" s="13">
        <v>1332329</v>
      </c>
      <c r="E11" s="11"/>
      <c r="F11" s="13">
        <v>53785934330</v>
      </c>
      <c r="G11" s="11"/>
      <c r="H11" s="13">
        <v>52735958694.935997</v>
      </c>
      <c r="I11" s="11"/>
      <c r="J11" s="13">
        <v>16544671</v>
      </c>
      <c r="K11" s="11"/>
      <c r="L11" s="13">
        <v>728865109990</v>
      </c>
      <c r="M11" s="11"/>
      <c r="N11" s="24">
        <v>-16534440</v>
      </c>
      <c r="O11" s="11"/>
      <c r="P11" s="13">
        <v>724498804320</v>
      </c>
      <c r="Q11" s="11"/>
      <c r="R11" s="13">
        <v>1342560</v>
      </c>
      <c r="S11" s="11"/>
      <c r="T11" s="13">
        <v>45400</v>
      </c>
      <c r="U11" s="11"/>
      <c r="V11" s="13">
        <v>60712615220</v>
      </c>
      <c r="W11" s="11"/>
      <c r="X11" s="13">
        <v>60924185976.959999</v>
      </c>
      <c r="Y11" s="11"/>
      <c r="Z11" s="14">
        <v>0.91225219930374668</v>
      </c>
    </row>
    <row r="12" spans="1:26" ht="21.75" customHeight="1" x14ac:dyDescent="0.2">
      <c r="A12" s="72" t="s">
        <v>28</v>
      </c>
      <c r="B12" s="72"/>
      <c r="D12" s="13">
        <v>7000000</v>
      </c>
      <c r="E12" s="11"/>
      <c r="F12" s="13">
        <v>70025812500</v>
      </c>
      <c r="G12" s="11"/>
      <c r="H12" s="13">
        <v>72388296968.75</v>
      </c>
      <c r="I12" s="11"/>
      <c r="J12" s="13">
        <v>0</v>
      </c>
      <c r="K12" s="11"/>
      <c r="L12" s="13">
        <v>0</v>
      </c>
      <c r="M12" s="11"/>
      <c r="N12" s="24">
        <v>0</v>
      </c>
      <c r="O12" s="11"/>
      <c r="P12" s="13">
        <v>0</v>
      </c>
      <c r="Q12" s="11"/>
      <c r="R12" s="13">
        <v>7000000</v>
      </c>
      <c r="S12" s="11"/>
      <c r="T12" s="13">
        <v>10635</v>
      </c>
      <c r="U12" s="11"/>
      <c r="V12" s="13">
        <v>70025812500</v>
      </c>
      <c r="W12" s="11"/>
      <c r="X12" s="13">
        <v>74417548406.25</v>
      </c>
      <c r="Y12" s="11"/>
      <c r="Z12" s="14">
        <v>1.1142959255305924</v>
      </c>
    </row>
    <row r="13" spans="1:26" ht="21.75" customHeight="1" x14ac:dyDescent="0.2">
      <c r="A13" s="72" t="s">
        <v>29</v>
      </c>
      <c r="B13" s="72"/>
      <c r="D13" s="13">
        <v>23291313</v>
      </c>
      <c r="E13" s="11"/>
      <c r="F13" s="13">
        <v>752748199446</v>
      </c>
      <c r="G13" s="11"/>
      <c r="H13" s="13">
        <v>742022531800.146</v>
      </c>
      <c r="I13" s="11"/>
      <c r="J13" s="13">
        <v>32383902</v>
      </c>
      <c r="K13" s="11"/>
      <c r="L13" s="13">
        <v>1168255066319</v>
      </c>
      <c r="M13" s="11"/>
      <c r="N13" s="24">
        <v>-38698788</v>
      </c>
      <c r="O13" s="11"/>
      <c r="P13" s="13">
        <v>1385216001425</v>
      </c>
      <c r="Q13" s="11"/>
      <c r="R13" s="13">
        <v>16976427</v>
      </c>
      <c r="S13" s="11"/>
      <c r="T13" s="13">
        <v>37424</v>
      </c>
      <c r="U13" s="11"/>
      <c r="V13" s="13">
        <v>602993969951</v>
      </c>
      <c r="W13" s="11"/>
      <c r="X13" s="13">
        <v>635033554178.13794</v>
      </c>
      <c r="Y13" s="11"/>
      <c r="Z13" s="14">
        <v>9.5087155805374586</v>
      </c>
    </row>
    <row r="14" spans="1:26" ht="21.75" customHeight="1" x14ac:dyDescent="0.2">
      <c r="A14" s="72" t="s">
        <v>30</v>
      </c>
      <c r="B14" s="72"/>
      <c r="D14" s="13">
        <v>58313</v>
      </c>
      <c r="E14" s="11"/>
      <c r="F14" s="13">
        <v>1982560571</v>
      </c>
      <c r="G14" s="11"/>
      <c r="H14" s="13">
        <v>2163838663.15308</v>
      </c>
      <c r="I14" s="11"/>
      <c r="J14" s="13">
        <v>2000000</v>
      </c>
      <c r="K14" s="11"/>
      <c r="L14" s="13">
        <v>75025655501</v>
      </c>
      <c r="M14" s="11"/>
      <c r="N14" s="24">
        <v>0</v>
      </c>
      <c r="O14" s="11"/>
      <c r="P14" s="13">
        <v>0</v>
      </c>
      <c r="Q14" s="11"/>
      <c r="R14" s="13">
        <v>2058313</v>
      </c>
      <c r="S14" s="11"/>
      <c r="T14" s="13">
        <v>38134</v>
      </c>
      <c r="U14" s="11"/>
      <c r="V14" s="13">
        <v>77008216072</v>
      </c>
      <c r="W14" s="11"/>
      <c r="X14" s="13">
        <v>78462764124.696396</v>
      </c>
      <c r="Y14" s="11"/>
      <c r="Z14" s="14">
        <v>1.1748672220794931</v>
      </c>
    </row>
    <row r="15" spans="1:26" ht="21.75" customHeight="1" x14ac:dyDescent="0.2">
      <c r="A15" s="72" t="s">
        <v>31</v>
      </c>
      <c r="B15" s="72"/>
      <c r="D15" s="13">
        <v>16772371</v>
      </c>
      <c r="E15" s="11"/>
      <c r="F15" s="13">
        <v>250257699332</v>
      </c>
      <c r="G15" s="11"/>
      <c r="H15" s="13">
        <v>304094089911.71802</v>
      </c>
      <c r="I15" s="11"/>
      <c r="J15" s="13">
        <v>20250709</v>
      </c>
      <c r="K15" s="11"/>
      <c r="L15" s="13">
        <v>425957596841</v>
      </c>
      <c r="M15" s="11"/>
      <c r="N15" s="24">
        <v>-22858273</v>
      </c>
      <c r="O15" s="11"/>
      <c r="P15" s="13">
        <v>478261242215</v>
      </c>
      <c r="Q15" s="11"/>
      <c r="R15" s="13">
        <v>14164807</v>
      </c>
      <c r="S15" s="11"/>
      <c r="T15" s="13">
        <v>21068</v>
      </c>
      <c r="U15" s="11"/>
      <c r="V15" s="13">
        <v>279066038783</v>
      </c>
      <c r="W15" s="11"/>
      <c r="X15" s="13">
        <v>298286878765.21698</v>
      </c>
      <c r="Y15" s="11"/>
      <c r="Z15" s="14">
        <v>4.4664176765517309</v>
      </c>
    </row>
    <row r="16" spans="1:26" ht="21.75" customHeight="1" x14ac:dyDescent="0.2">
      <c r="A16" s="72" t="s">
        <v>32</v>
      </c>
      <c r="B16" s="72"/>
      <c r="D16" s="13">
        <v>13663888</v>
      </c>
      <c r="E16" s="11"/>
      <c r="F16" s="13">
        <v>227938211516</v>
      </c>
      <c r="G16" s="11"/>
      <c r="H16" s="13">
        <v>223998340431.54001</v>
      </c>
      <c r="I16" s="11"/>
      <c r="J16" s="13">
        <v>26358486</v>
      </c>
      <c r="K16" s="11"/>
      <c r="L16" s="13">
        <v>459608126079</v>
      </c>
      <c r="M16" s="11"/>
      <c r="N16" s="24">
        <v>-26557781</v>
      </c>
      <c r="O16" s="11"/>
      <c r="P16" s="13">
        <v>466236419958</v>
      </c>
      <c r="Q16" s="11"/>
      <c r="R16" s="13">
        <v>13464593</v>
      </c>
      <c r="S16" s="11"/>
      <c r="T16" s="13">
        <v>18231</v>
      </c>
      <c r="U16" s="11"/>
      <c r="V16" s="13">
        <v>234235538817</v>
      </c>
      <c r="W16" s="11"/>
      <c r="X16" s="13">
        <v>245360077405.30801</v>
      </c>
      <c r="Y16" s="11"/>
      <c r="Z16" s="14">
        <v>3.6739148278317049</v>
      </c>
    </row>
    <row r="17" spans="1:26" ht="21.75" customHeight="1" x14ac:dyDescent="0.2">
      <c r="A17" s="73" t="s">
        <v>33</v>
      </c>
      <c r="B17" s="73"/>
      <c r="D17" s="15">
        <v>0</v>
      </c>
      <c r="E17" s="11"/>
      <c r="F17" s="15">
        <v>0</v>
      </c>
      <c r="G17" s="11"/>
      <c r="H17" s="15">
        <v>0</v>
      </c>
      <c r="I17" s="11"/>
      <c r="J17" s="15">
        <v>913403</v>
      </c>
      <c r="K17" s="11"/>
      <c r="L17" s="15">
        <v>18008863572</v>
      </c>
      <c r="M17" s="11"/>
      <c r="N17" s="25">
        <v>-913403</v>
      </c>
      <c r="O17" s="11"/>
      <c r="P17" s="15">
        <v>18230279412</v>
      </c>
      <c r="Q17" s="11"/>
      <c r="R17" s="15">
        <v>0</v>
      </c>
      <c r="S17" s="11"/>
      <c r="T17" s="13">
        <v>0</v>
      </c>
      <c r="U17" s="11"/>
      <c r="V17" s="15">
        <v>0</v>
      </c>
      <c r="W17" s="11"/>
      <c r="X17" s="15">
        <v>0</v>
      </c>
      <c r="Y17" s="11"/>
      <c r="Z17" s="16">
        <v>0</v>
      </c>
    </row>
    <row r="18" spans="1:26" ht="21.75" customHeight="1" thickBot="1" x14ac:dyDescent="0.25">
      <c r="A18" s="74" t="s">
        <v>19</v>
      </c>
      <c r="B18" s="74"/>
      <c r="D18" s="17">
        <f>SUM(D9:D17)</f>
        <v>164621564</v>
      </c>
      <c r="E18" s="11"/>
      <c r="F18" s="17">
        <f>SUM(F9:F17)</f>
        <v>3699211479706</v>
      </c>
      <c r="G18" s="11"/>
      <c r="H18" s="17">
        <f>SUM(H9:H17)</f>
        <v>3756827149039.8887</v>
      </c>
      <c r="I18" s="11"/>
      <c r="J18" s="17">
        <f>SUM(J9:J17)</f>
        <v>1581801380</v>
      </c>
      <c r="K18" s="11"/>
      <c r="L18" s="17">
        <f>SUM(L9:L17)</f>
        <v>36317210321930</v>
      </c>
      <c r="M18" s="11"/>
      <c r="N18" s="27">
        <f>SUM(N9:N17)</f>
        <v>-1642367943</v>
      </c>
      <c r="O18" s="11"/>
      <c r="P18" s="17">
        <f>SUM(P9:P17)</f>
        <v>37643116508673</v>
      </c>
      <c r="Q18" s="11"/>
      <c r="R18" s="17">
        <f>SUM(R9:R17)</f>
        <v>104055001</v>
      </c>
      <c r="S18" s="11"/>
      <c r="T18" s="13"/>
      <c r="U18" s="11"/>
      <c r="V18" s="17">
        <f>SUM(V9:V17)</f>
        <v>2648092329623</v>
      </c>
      <c r="W18" s="11"/>
      <c r="X18" s="17">
        <f>SUM(X9:X17)</f>
        <v>2740204300912.3394</v>
      </c>
      <c r="Y18" s="11"/>
      <c r="Z18" s="18">
        <f>SUM(Z9:Z17)</f>
        <v>41.030624537096195</v>
      </c>
    </row>
    <row r="19" spans="1:26" ht="13.5" thickTop="1" x14ac:dyDescent="0.2"/>
    <row r="21" spans="1:26" x14ac:dyDescent="0.2">
      <c r="X21" s="22"/>
    </row>
    <row r="22" spans="1:26" x14ac:dyDescent="0.2">
      <c r="J22" s="22"/>
      <c r="L22" s="22"/>
      <c r="N22" s="28"/>
      <c r="P22" s="22"/>
    </row>
    <row r="23" spans="1:26" x14ac:dyDescent="0.2">
      <c r="J23" s="22"/>
      <c r="L23" s="22"/>
      <c r="N23" s="22"/>
      <c r="P23" s="22"/>
      <c r="X23" s="22"/>
    </row>
    <row r="24" spans="1:26" x14ac:dyDescent="0.2">
      <c r="J24" s="22"/>
      <c r="L24" s="22"/>
      <c r="N24" s="28"/>
      <c r="P24" s="22"/>
    </row>
  </sheetData>
  <mergeCells count="28">
    <mergeCell ref="R7:R8"/>
    <mergeCell ref="T7:T8"/>
    <mergeCell ref="V7:V8"/>
    <mergeCell ref="X7:X8"/>
    <mergeCell ref="Z7:Z8"/>
    <mergeCell ref="A16:B16"/>
    <mergeCell ref="A17:B17"/>
    <mergeCell ref="A18:B18"/>
    <mergeCell ref="A13:B13"/>
    <mergeCell ref="A14:B14"/>
    <mergeCell ref="A15:B15"/>
    <mergeCell ref="A10:B10"/>
    <mergeCell ref="A11:B11"/>
    <mergeCell ref="A12:B12"/>
    <mergeCell ref="J7:L7"/>
    <mergeCell ref="N7:P7"/>
    <mergeCell ref="A9:B9"/>
    <mergeCell ref="A6:B8"/>
    <mergeCell ref="F7:F8"/>
    <mergeCell ref="H7:H8"/>
    <mergeCell ref="D6:H6"/>
    <mergeCell ref="D7:D8"/>
    <mergeCell ref="A1:Z1"/>
    <mergeCell ref="A2:Z2"/>
    <mergeCell ref="A3:Z3"/>
    <mergeCell ref="J6:P6"/>
    <mergeCell ref="R6:Z6"/>
    <mergeCell ref="A5:Z5"/>
  </mergeCells>
  <pageMargins left="0.39" right="0.39" top="0.39" bottom="0.39" header="0" footer="0"/>
  <pageSetup scale="5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79998168889431442"/>
    <pageSetUpPr fitToPage="1"/>
  </sheetPr>
  <dimension ref="A1:L20"/>
  <sheetViews>
    <sheetView rightToLeft="1" view="pageBreakPreview" zoomScaleNormal="100" zoomScaleSheetLayoutView="100" workbookViewId="0">
      <selection activeCell="B25" sqref="B25"/>
    </sheetView>
  </sheetViews>
  <sheetFormatPr defaultRowHeight="12.75" x14ac:dyDescent="0.2"/>
  <cols>
    <col min="1" max="1" width="5.140625" customWidth="1"/>
    <col min="2" max="2" width="35" customWidth="1"/>
    <col min="3" max="3" width="1.28515625" customWidth="1"/>
    <col min="4" max="4" width="15" bestFit="1" customWidth="1"/>
    <col min="5" max="5" width="1.28515625" customWidth="1"/>
    <col min="6" max="6" width="18.85546875" bestFit="1" customWidth="1"/>
    <col min="7" max="7" width="1.28515625" customWidth="1"/>
    <col min="8" max="8" width="18.85546875" bestFit="1" customWidth="1"/>
    <col min="9" max="9" width="1.28515625" customWidth="1"/>
    <col min="10" max="10" width="1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21.75" customHeight="1" x14ac:dyDescent="0.2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</row>
    <row r="3" spans="1:12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</row>
    <row r="4" spans="1:12" ht="14.45" customHeight="1" x14ac:dyDescent="0.2"/>
    <row r="5" spans="1:12" ht="24" customHeight="1" x14ac:dyDescent="0.2">
      <c r="A5" s="66" t="s">
        <v>76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</row>
    <row r="6" spans="1:12" ht="25.5" customHeight="1" x14ac:dyDescent="0.2">
      <c r="A6" s="63" t="s">
        <v>34</v>
      </c>
      <c r="B6" s="63"/>
      <c r="D6" s="1" t="s">
        <v>3</v>
      </c>
      <c r="F6" s="65" t="s">
        <v>4</v>
      </c>
      <c r="G6" s="65"/>
      <c r="H6" s="65"/>
      <c r="J6" s="19" t="s">
        <v>5</v>
      </c>
    </row>
    <row r="7" spans="1:12" ht="25.5" customHeight="1" x14ac:dyDescent="0.2">
      <c r="A7" s="63"/>
      <c r="B7" s="63"/>
      <c r="D7" s="71" t="s">
        <v>35</v>
      </c>
      <c r="F7" s="71" t="s">
        <v>36</v>
      </c>
      <c r="G7" s="2"/>
      <c r="H7" s="71" t="s">
        <v>37</v>
      </c>
      <c r="J7" s="70" t="s">
        <v>35</v>
      </c>
      <c r="K7" s="21"/>
      <c r="L7" s="70" t="s">
        <v>14</v>
      </c>
    </row>
    <row r="8" spans="1:12" ht="25.5" customHeight="1" x14ac:dyDescent="0.2">
      <c r="A8" s="67"/>
      <c r="B8" s="67"/>
      <c r="D8" s="67"/>
      <c r="F8" s="67"/>
      <c r="H8" s="67"/>
      <c r="J8" s="67"/>
      <c r="L8" s="67"/>
    </row>
    <row r="9" spans="1:12" ht="21.75" customHeight="1" x14ac:dyDescent="0.2">
      <c r="A9" s="80" t="s">
        <v>68</v>
      </c>
      <c r="B9" s="80"/>
      <c r="D9" s="10">
        <v>84109365304</v>
      </c>
      <c r="E9" s="11"/>
      <c r="F9" s="10">
        <v>240005440683</v>
      </c>
      <c r="G9" s="11"/>
      <c r="H9" s="10">
        <v>322828172000</v>
      </c>
      <c r="I9" s="11"/>
      <c r="J9" s="10">
        <f>D9+F9-H9</f>
        <v>1286633987</v>
      </c>
      <c r="K9" s="11"/>
      <c r="L9" s="20">
        <v>1.9265496379115763E-2</v>
      </c>
    </row>
    <row r="10" spans="1:12" ht="21.75" customHeight="1" x14ac:dyDescent="0.2">
      <c r="A10" s="79" t="s">
        <v>69</v>
      </c>
      <c r="B10" s="79"/>
      <c r="D10" s="13">
        <v>3787112</v>
      </c>
      <c r="E10" s="11"/>
      <c r="F10" s="13">
        <v>7520</v>
      </c>
      <c r="G10" s="11"/>
      <c r="H10" s="13">
        <v>2016000</v>
      </c>
      <c r="I10" s="11"/>
      <c r="J10" s="13">
        <f>D10+F10-H10</f>
        <v>1778632</v>
      </c>
      <c r="K10" s="11"/>
      <c r="L10" s="30">
        <v>2.663246012619083E-5</v>
      </c>
    </row>
    <row r="11" spans="1:12" ht="21.75" customHeight="1" x14ac:dyDescent="0.2">
      <c r="A11" s="79" t="s">
        <v>70</v>
      </c>
      <c r="B11" s="79"/>
      <c r="D11" s="13">
        <v>2135797737</v>
      </c>
      <c r="E11" s="11"/>
      <c r="F11" s="13">
        <v>12276989400493</v>
      </c>
      <c r="G11" s="11"/>
      <c r="H11" s="13">
        <v>12205377163485</v>
      </c>
      <c r="I11" s="11"/>
      <c r="J11" s="13">
        <f t="shared" ref="J11:J14" si="0">D11+F11-H11</f>
        <v>73748034745</v>
      </c>
      <c r="K11" s="11"/>
      <c r="L11" s="30">
        <v>1.1042709198592784</v>
      </c>
    </row>
    <row r="12" spans="1:12" ht="21.75" customHeight="1" x14ac:dyDescent="0.2">
      <c r="A12" s="79" t="s">
        <v>71</v>
      </c>
      <c r="B12" s="79"/>
      <c r="D12" s="13">
        <v>6992128</v>
      </c>
      <c r="E12" s="11"/>
      <c r="F12" s="13">
        <v>29568</v>
      </c>
      <c r="G12" s="11"/>
      <c r="H12" s="13">
        <v>1200000</v>
      </c>
      <c r="I12" s="11"/>
      <c r="J12" s="13">
        <f t="shared" si="0"/>
        <v>5821696</v>
      </c>
      <c r="K12" s="11"/>
      <c r="L12" s="30">
        <v>8.7171537781173755E-5</v>
      </c>
    </row>
    <row r="13" spans="1:12" ht="21.75" customHeight="1" x14ac:dyDescent="0.2">
      <c r="A13" s="78" t="s">
        <v>73</v>
      </c>
      <c r="B13" s="78"/>
      <c r="D13" s="13">
        <v>6707031</v>
      </c>
      <c r="E13" s="11"/>
      <c r="F13" s="13">
        <v>19921</v>
      </c>
      <c r="G13" s="11"/>
      <c r="H13" s="13">
        <v>2016000</v>
      </c>
      <c r="I13" s="11"/>
      <c r="J13" s="13">
        <f t="shared" si="0"/>
        <v>4710952</v>
      </c>
      <c r="K13" s="11"/>
      <c r="L13" s="30">
        <v>7.0539741383489631E-5</v>
      </c>
    </row>
    <row r="14" spans="1:12" ht="21.75" customHeight="1" x14ac:dyDescent="0.2">
      <c r="A14" s="79" t="s">
        <v>72</v>
      </c>
      <c r="B14" s="79"/>
      <c r="D14" s="13">
        <v>3136647</v>
      </c>
      <c r="E14" s="11"/>
      <c r="F14" s="13">
        <v>12844</v>
      </c>
      <c r="G14" s="11"/>
      <c r="H14" s="13">
        <v>0</v>
      </c>
      <c r="I14" s="11"/>
      <c r="J14" s="13">
        <f t="shared" si="0"/>
        <v>3149491</v>
      </c>
      <c r="K14" s="11"/>
      <c r="L14" s="31">
        <v>4.7159105129839608E-5</v>
      </c>
    </row>
    <row r="15" spans="1:12" ht="21.75" customHeight="1" thickBot="1" x14ac:dyDescent="0.25">
      <c r="A15" s="63" t="s">
        <v>19</v>
      </c>
      <c r="B15" s="63"/>
      <c r="D15" s="17">
        <f>SUM(D9:D14)</f>
        <v>86265785959</v>
      </c>
      <c r="E15" s="11"/>
      <c r="F15" s="17">
        <f>SUM(F9:F14)</f>
        <v>12516994911029</v>
      </c>
      <c r="G15" s="11"/>
      <c r="H15" s="17">
        <f>SUM(H9:H14)</f>
        <v>12528210567485</v>
      </c>
      <c r="I15" s="11"/>
      <c r="J15" s="17">
        <f>SUM(J9:J14)</f>
        <v>75050129503</v>
      </c>
      <c r="K15" s="11"/>
      <c r="L15" s="18">
        <f>SUM(L9:L14)</f>
        <v>1.1237679190828149</v>
      </c>
    </row>
    <row r="16" spans="1:12" ht="13.5" thickTop="1" x14ac:dyDescent="0.2"/>
    <row r="18" spans="4:10" x14ac:dyDescent="0.2">
      <c r="J18" s="22"/>
    </row>
    <row r="19" spans="4:10" x14ac:dyDescent="0.2">
      <c r="D19" s="22"/>
    </row>
    <row r="20" spans="4:10" x14ac:dyDescent="0.2">
      <c r="D20" s="22"/>
    </row>
  </sheetData>
  <mergeCells count="18">
    <mergeCell ref="J7:J8"/>
    <mergeCell ref="L7:L8"/>
    <mergeCell ref="A10:B10"/>
    <mergeCell ref="A11:B11"/>
    <mergeCell ref="A12:B12"/>
    <mergeCell ref="A9:B9"/>
    <mergeCell ref="A15:B15"/>
    <mergeCell ref="A6:B8"/>
    <mergeCell ref="D7:D8"/>
    <mergeCell ref="F7:F8"/>
    <mergeCell ref="H7:H8"/>
    <mergeCell ref="A13:B13"/>
    <mergeCell ref="A14:B14"/>
    <mergeCell ref="A1:L1"/>
    <mergeCell ref="A2:L2"/>
    <mergeCell ref="A3:L3"/>
    <mergeCell ref="F6:H6"/>
    <mergeCell ref="A5:L5"/>
  </mergeCells>
  <pageMargins left="0.39" right="0.39" top="0.39" bottom="0.39" header="0" footer="0"/>
  <pageSetup scale="9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6" tint="0.79998168889431442"/>
    <pageSetUpPr fitToPage="1"/>
  </sheetPr>
  <dimension ref="A1:J17"/>
  <sheetViews>
    <sheetView rightToLeft="1" view="pageBreakPreview" zoomScaleNormal="100" zoomScaleSheetLayoutView="100" workbookViewId="0">
      <selection activeCell="D18" sqref="D18"/>
    </sheetView>
  </sheetViews>
  <sheetFormatPr defaultRowHeight="12.75" x14ac:dyDescent="0.2"/>
  <cols>
    <col min="1" max="1" width="2.5703125" customWidth="1"/>
    <col min="2" max="2" width="49.140625" customWidth="1"/>
    <col min="3" max="3" width="1.28515625" customWidth="1"/>
    <col min="4" max="4" width="8.28515625" bestFit="1" customWidth="1"/>
    <col min="5" max="5" width="1.28515625" customWidth="1"/>
    <col min="6" max="6" width="16" bestFit="1" customWidth="1"/>
    <col min="7" max="7" width="1.28515625" customWidth="1"/>
    <col min="8" max="8" width="17.28515625" bestFit="1" customWidth="1"/>
    <col min="9" max="9" width="1.28515625" customWidth="1"/>
    <col min="10" max="10" width="18" bestFit="1" customWidth="1"/>
    <col min="11" max="11" width="0.28515625" customWidth="1"/>
  </cols>
  <sheetData>
    <row r="1" spans="1:10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</row>
    <row r="3" spans="1:10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</row>
    <row r="4" spans="1:10" ht="14.45" customHeight="1" x14ac:dyDescent="0.2"/>
    <row r="5" spans="1:10" ht="29.1" customHeight="1" x14ac:dyDescent="0.2">
      <c r="A5" s="66" t="s">
        <v>77</v>
      </c>
      <c r="B5" s="66"/>
      <c r="C5" s="66"/>
      <c r="D5" s="66"/>
      <c r="E5" s="66"/>
      <c r="F5" s="66"/>
      <c r="G5" s="66"/>
      <c r="H5" s="66"/>
      <c r="I5" s="66"/>
      <c r="J5" s="66"/>
    </row>
    <row r="6" spans="1:10" ht="25.5" customHeight="1" x14ac:dyDescent="0.2">
      <c r="A6" s="65" t="s">
        <v>42</v>
      </c>
      <c r="B6" s="65"/>
      <c r="D6" s="1" t="s">
        <v>43</v>
      </c>
      <c r="F6" s="1" t="s">
        <v>35</v>
      </c>
      <c r="H6" s="1" t="s">
        <v>44</v>
      </c>
      <c r="J6" s="1" t="s">
        <v>45</v>
      </c>
    </row>
    <row r="7" spans="1:10" ht="21.75" customHeight="1" x14ac:dyDescent="0.2">
      <c r="A7" s="81" t="s">
        <v>46</v>
      </c>
      <c r="B7" s="81"/>
      <c r="C7" s="11"/>
      <c r="D7" s="42" t="s">
        <v>78</v>
      </c>
      <c r="E7" s="11"/>
      <c r="F7" s="10">
        <f>'درآمد سرمایه گذاری در سهام'!H13</f>
        <v>686924744874</v>
      </c>
      <c r="G7" s="11"/>
      <c r="H7" s="12">
        <f>F7/F$10*100</f>
        <v>68.953351534680394</v>
      </c>
      <c r="I7" s="11"/>
      <c r="J7" s="12">
        <v>10.28571164667599</v>
      </c>
    </row>
    <row r="8" spans="1:10" ht="21.75" customHeight="1" x14ac:dyDescent="0.2">
      <c r="A8" s="82" t="s">
        <v>47</v>
      </c>
      <c r="B8" s="82"/>
      <c r="C8" s="11"/>
      <c r="D8" s="43" t="s">
        <v>48</v>
      </c>
      <c r="E8" s="11"/>
      <c r="F8" s="13">
        <v>309283338615</v>
      </c>
      <c r="G8" s="11"/>
      <c r="H8" s="14">
        <f t="shared" ref="H8:H9" si="0">F8/F$10*100</f>
        <v>31.045792032504892</v>
      </c>
      <c r="I8" s="11"/>
      <c r="J8" s="14">
        <v>4.6310738721439639</v>
      </c>
    </row>
    <row r="9" spans="1:10" ht="21.75" customHeight="1" x14ac:dyDescent="0.2">
      <c r="A9" s="82" t="s">
        <v>49</v>
      </c>
      <c r="B9" s="82"/>
      <c r="C9" s="11"/>
      <c r="D9" s="43" t="s">
        <v>79</v>
      </c>
      <c r="E9" s="11"/>
      <c r="F9" s="13">
        <v>8531926</v>
      </c>
      <c r="G9" s="11"/>
      <c r="H9" s="16">
        <f t="shared" si="0"/>
        <v>8.5643281470925911E-4</v>
      </c>
      <c r="I9" s="11"/>
      <c r="J9" s="16">
        <v>1.2775334020450032E-4</v>
      </c>
    </row>
    <row r="10" spans="1:10" ht="21.75" customHeight="1" x14ac:dyDescent="0.2">
      <c r="A10" s="63" t="s">
        <v>19</v>
      </c>
      <c r="B10" s="63"/>
      <c r="C10" s="11"/>
      <c r="D10" s="13"/>
      <c r="E10" s="11"/>
      <c r="F10" s="17">
        <f>SUM(F7:F9)</f>
        <v>996216615415</v>
      </c>
      <c r="G10" s="11"/>
      <c r="H10" s="17">
        <f>SUM(H7:H9)</f>
        <v>100</v>
      </c>
      <c r="I10" s="11"/>
      <c r="J10" s="18">
        <f>SUM(J7:J9)</f>
        <v>14.916913272160158</v>
      </c>
    </row>
    <row r="11" spans="1:10" ht="13.5" thickTop="1" x14ac:dyDescent="0.2"/>
    <row r="12" spans="1:10" x14ac:dyDescent="0.2">
      <c r="J12" s="22"/>
    </row>
    <row r="14" spans="1:10" x14ac:dyDescent="0.2">
      <c r="J14" s="22"/>
    </row>
    <row r="16" spans="1:10" x14ac:dyDescent="0.2">
      <c r="F16" s="28"/>
    </row>
    <row r="17" spans="6:6" x14ac:dyDescent="0.2">
      <c r="F17" s="22"/>
    </row>
  </sheetData>
  <mergeCells count="9">
    <mergeCell ref="A10:B10"/>
    <mergeCell ref="A7:B7"/>
    <mergeCell ref="A8:B8"/>
    <mergeCell ref="A9:B9"/>
    <mergeCell ref="A1:J1"/>
    <mergeCell ref="A2:J2"/>
    <mergeCell ref="A3:J3"/>
    <mergeCell ref="A6:B6"/>
    <mergeCell ref="A5:J5"/>
  </mergeCells>
  <pageMargins left="0.39" right="0.39" top="0.39" bottom="0.39" header="0" footer="0"/>
  <pageSetup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6" tint="0.79998168889431442"/>
    <pageSetUpPr fitToPage="1"/>
  </sheetPr>
  <dimension ref="A1:V20"/>
  <sheetViews>
    <sheetView rightToLeft="1" view="pageBreakPreview" zoomScaleNormal="100" zoomScaleSheetLayoutView="100" workbookViewId="0">
      <selection activeCell="F16" sqref="F16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5.7109375" bestFit="1" customWidth="1"/>
    <col min="5" max="5" width="1.28515625" customWidth="1"/>
    <col min="6" max="6" width="16.85546875" bestFit="1" customWidth="1"/>
    <col min="7" max="7" width="1.28515625" customWidth="1"/>
    <col min="8" max="8" width="16.7109375" bestFit="1" customWidth="1"/>
    <col min="9" max="9" width="1.28515625" customWidth="1"/>
    <col min="10" max="10" width="17.28515625" bestFit="1" customWidth="1"/>
    <col min="11" max="11" width="1.28515625" customWidth="1"/>
    <col min="12" max="12" width="15.7109375" bestFit="1" customWidth="1"/>
    <col min="13" max="13" width="1.28515625" customWidth="1"/>
    <col min="14" max="14" width="16.85546875" bestFit="1" customWidth="1"/>
    <col min="15" max="15" width="1.28515625" customWidth="1"/>
    <col min="16" max="16" width="16.7109375" bestFit="1" customWidth="1"/>
    <col min="17" max="17" width="1.28515625" customWidth="1"/>
    <col min="18" max="18" width="17.28515625" bestFit="1" customWidth="1"/>
    <col min="19" max="19" width="0.28515625" customWidth="1"/>
  </cols>
  <sheetData>
    <row r="1" spans="1:22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2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2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2" ht="14.45" customHeight="1" x14ac:dyDescent="0.2"/>
    <row r="5" spans="1:22" ht="27.75" customHeight="1" x14ac:dyDescent="0.2">
      <c r="A5" s="66" t="s">
        <v>80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22" ht="27.75" customHeight="1" x14ac:dyDescent="0.2">
      <c r="D6" s="63" t="s">
        <v>74</v>
      </c>
      <c r="E6" s="63"/>
      <c r="F6" s="63"/>
      <c r="G6" s="63"/>
      <c r="H6" s="63"/>
      <c r="I6" s="63"/>
      <c r="J6" s="63"/>
      <c r="L6" s="63" t="s">
        <v>75</v>
      </c>
      <c r="M6" s="63"/>
      <c r="N6" s="63"/>
      <c r="O6" s="63"/>
      <c r="P6" s="63"/>
      <c r="Q6" s="63"/>
      <c r="R6" s="63"/>
    </row>
    <row r="7" spans="1:22" ht="27.75" customHeight="1" x14ac:dyDescent="0.2">
      <c r="D7" s="29" t="s">
        <v>52</v>
      </c>
      <c r="E7" s="60"/>
      <c r="F7" s="29" t="s">
        <v>51</v>
      </c>
      <c r="G7" s="44"/>
      <c r="H7" s="68" t="s">
        <v>19</v>
      </c>
      <c r="I7" s="68"/>
      <c r="J7" s="68"/>
      <c r="K7" s="35"/>
      <c r="L7" s="29" t="s">
        <v>52</v>
      </c>
      <c r="M7" s="60"/>
      <c r="N7" s="29" t="s">
        <v>51</v>
      </c>
      <c r="O7" s="44"/>
      <c r="P7" s="68" t="s">
        <v>19</v>
      </c>
      <c r="Q7" s="68"/>
      <c r="R7" s="68"/>
    </row>
    <row r="8" spans="1:22" ht="27.75" customHeight="1" x14ac:dyDescent="0.2">
      <c r="A8" s="65" t="s">
        <v>50</v>
      </c>
      <c r="B8" s="65"/>
      <c r="D8" s="3" t="s">
        <v>81</v>
      </c>
      <c r="E8" s="35"/>
      <c r="F8" s="3" t="s">
        <v>82</v>
      </c>
      <c r="G8" s="35"/>
      <c r="H8" s="3" t="s">
        <v>35</v>
      </c>
      <c r="I8" s="44"/>
      <c r="J8" s="3" t="s">
        <v>44</v>
      </c>
      <c r="K8" s="35"/>
      <c r="L8" s="3" t="s">
        <v>81</v>
      </c>
      <c r="M8" s="35"/>
      <c r="N8" s="3" t="s">
        <v>82</v>
      </c>
      <c r="O8" s="35"/>
      <c r="P8" s="3" t="s">
        <v>35</v>
      </c>
      <c r="Q8" s="44"/>
      <c r="R8" s="3" t="s">
        <v>44</v>
      </c>
    </row>
    <row r="9" spans="1:22" ht="21.75" customHeight="1" x14ac:dyDescent="0.2">
      <c r="A9" s="75" t="s">
        <v>17</v>
      </c>
      <c r="B9" s="75"/>
      <c r="D9" s="51">
        <v>722005635</v>
      </c>
      <c r="E9" s="57"/>
      <c r="F9" s="51">
        <v>-10777033614</v>
      </c>
      <c r="G9" s="52"/>
      <c r="H9" s="51">
        <f>F9+D9</f>
        <v>-10055027979</v>
      </c>
      <c r="I9" s="47"/>
      <c r="J9" s="46">
        <v>-1.01</v>
      </c>
      <c r="K9" s="47"/>
      <c r="L9" s="51">
        <v>722005635</v>
      </c>
      <c r="M9" s="52"/>
      <c r="N9" s="51">
        <v>-10777033614</v>
      </c>
      <c r="O9" s="52"/>
      <c r="P9" s="51">
        <f>N9+L9</f>
        <v>-10055027979</v>
      </c>
      <c r="Q9" s="47"/>
      <c r="R9" s="46">
        <v>-1.01</v>
      </c>
      <c r="T9" s="28"/>
      <c r="U9" s="28"/>
      <c r="V9" s="83"/>
    </row>
    <row r="10" spans="1:22" ht="21.75" customHeight="1" x14ac:dyDescent="0.2">
      <c r="A10" s="72" t="s">
        <v>18</v>
      </c>
      <c r="B10" s="72"/>
      <c r="D10" s="53">
        <v>8155704520</v>
      </c>
      <c r="E10" s="57"/>
      <c r="F10" s="53">
        <v>173474635243</v>
      </c>
      <c r="G10" s="52"/>
      <c r="H10" s="54">
        <f>F10+D10</f>
        <v>181630339763</v>
      </c>
      <c r="I10" s="47"/>
      <c r="J10" s="48">
        <v>18.16</v>
      </c>
      <c r="K10" s="47"/>
      <c r="L10" s="53">
        <v>8155704520</v>
      </c>
      <c r="M10" s="52"/>
      <c r="N10" s="53">
        <v>173474635243</v>
      </c>
      <c r="O10" s="52"/>
      <c r="P10" s="54">
        <f>N10+L10</f>
        <v>181630339763</v>
      </c>
      <c r="Q10" s="47"/>
      <c r="R10" s="48">
        <v>18.16</v>
      </c>
      <c r="T10" s="28"/>
      <c r="U10" s="28"/>
      <c r="V10" s="83"/>
    </row>
    <row r="11" spans="1:22" ht="21.75" customHeight="1" x14ac:dyDescent="0.2">
      <c r="A11" s="72" t="s">
        <v>15</v>
      </c>
      <c r="B11" s="72"/>
      <c r="D11" s="53">
        <v>27095830718</v>
      </c>
      <c r="E11" s="57"/>
      <c r="F11" s="53">
        <v>321014585327</v>
      </c>
      <c r="G11" s="52"/>
      <c r="H11" s="54">
        <f>F11+D11</f>
        <v>348110416045</v>
      </c>
      <c r="I11" s="47"/>
      <c r="J11" s="48">
        <v>34.81</v>
      </c>
      <c r="K11" s="47"/>
      <c r="L11" s="53">
        <v>27095830718</v>
      </c>
      <c r="M11" s="52"/>
      <c r="N11" s="53">
        <v>321014585327</v>
      </c>
      <c r="O11" s="52"/>
      <c r="P11" s="54">
        <f>N11+L11</f>
        <v>348110416045</v>
      </c>
      <c r="Q11" s="47"/>
      <c r="R11" s="48">
        <v>34.81</v>
      </c>
      <c r="T11" s="28"/>
      <c r="U11" s="28"/>
      <c r="V11" s="83"/>
    </row>
    <row r="12" spans="1:22" ht="21.75" customHeight="1" x14ac:dyDescent="0.2">
      <c r="A12" s="72" t="s">
        <v>16</v>
      </c>
      <c r="B12" s="72"/>
      <c r="D12" s="55">
        <v>0</v>
      </c>
      <c r="E12" s="57"/>
      <c r="F12" s="55">
        <v>167239017045</v>
      </c>
      <c r="G12" s="52"/>
      <c r="H12" s="55">
        <f>F12+D12</f>
        <v>167239017045</v>
      </c>
      <c r="I12" s="47"/>
      <c r="J12" s="49">
        <v>16.72</v>
      </c>
      <c r="K12" s="47"/>
      <c r="L12" s="55">
        <v>0</v>
      </c>
      <c r="M12" s="52"/>
      <c r="N12" s="53">
        <v>167239017045</v>
      </c>
      <c r="O12" s="52"/>
      <c r="P12" s="55">
        <f>N12+L12</f>
        <v>167239017045</v>
      </c>
      <c r="Q12" s="47"/>
      <c r="R12" s="49">
        <v>16.72</v>
      </c>
      <c r="T12" s="28"/>
      <c r="U12" s="28"/>
      <c r="V12" s="83"/>
    </row>
    <row r="13" spans="1:22" ht="21.75" customHeight="1" thickBot="1" x14ac:dyDescent="0.25">
      <c r="A13" s="63" t="s">
        <v>19</v>
      </c>
      <c r="B13" s="63"/>
      <c r="D13" s="56">
        <f>SUM(D9:D12)</f>
        <v>35973540873</v>
      </c>
      <c r="E13" s="57"/>
      <c r="F13" s="56">
        <f>SUM(F9:F12)</f>
        <v>650951204001</v>
      </c>
      <c r="G13" s="52"/>
      <c r="H13" s="56">
        <f>SUM(H9:H12)</f>
        <v>686924744874</v>
      </c>
      <c r="I13" s="47"/>
      <c r="J13" s="50">
        <f>SUM(J9:J12)</f>
        <v>68.680000000000007</v>
      </c>
      <c r="K13" s="47"/>
      <c r="L13" s="56">
        <f>SUM(L9:L12)</f>
        <v>35973540873</v>
      </c>
      <c r="M13" s="52"/>
      <c r="N13" s="56">
        <f>SUM(N9:N12)</f>
        <v>650951204001</v>
      </c>
      <c r="O13" s="52"/>
      <c r="P13" s="56">
        <f>SUM(P9:P12)</f>
        <v>686924744874</v>
      </c>
      <c r="Q13" s="47"/>
      <c r="R13" s="50">
        <f>SUM(R9:R12)</f>
        <v>68.680000000000007</v>
      </c>
      <c r="T13" s="28"/>
      <c r="U13" s="28"/>
      <c r="V13" s="83"/>
    </row>
    <row r="14" spans="1:22" ht="13.5" thickTop="1" x14ac:dyDescent="0.2"/>
    <row r="16" spans="1:22" x14ac:dyDescent="0.2">
      <c r="D16" s="28"/>
      <c r="F16" s="22"/>
      <c r="L16" s="28"/>
      <c r="N16" s="28"/>
    </row>
    <row r="17" spans="4:14" x14ac:dyDescent="0.2">
      <c r="F17" s="22"/>
      <c r="N17" s="22"/>
    </row>
    <row r="18" spans="4:14" x14ac:dyDescent="0.2">
      <c r="F18" s="22"/>
      <c r="N18" s="22"/>
    </row>
    <row r="19" spans="4:14" x14ac:dyDescent="0.2">
      <c r="F19" s="45"/>
    </row>
    <row r="20" spans="4:14" x14ac:dyDescent="0.2">
      <c r="D20" s="28"/>
      <c r="F20" s="22"/>
      <c r="L20" s="28"/>
      <c r="N20" s="28"/>
    </row>
  </sheetData>
  <mergeCells count="14">
    <mergeCell ref="P7:R7"/>
    <mergeCell ref="A8:B8"/>
    <mergeCell ref="A9:B9"/>
    <mergeCell ref="A13:B13"/>
    <mergeCell ref="A10:B10"/>
    <mergeCell ref="A11:B11"/>
    <mergeCell ref="A12:B12"/>
    <mergeCell ref="H7:J7"/>
    <mergeCell ref="A1:R1"/>
    <mergeCell ref="A2:R2"/>
    <mergeCell ref="A3:R3"/>
    <mergeCell ref="A5:R5"/>
    <mergeCell ref="D6:J6"/>
    <mergeCell ref="L6:R6"/>
  </mergeCells>
  <pageMargins left="0.39" right="0.39" top="0.39" bottom="0.39" header="0" footer="0"/>
  <pageSetup scale="7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6" tint="0.79998168889431442"/>
    <pageSetUpPr fitToPage="1"/>
  </sheetPr>
  <dimension ref="A1:W23"/>
  <sheetViews>
    <sheetView rightToLeft="1" view="pageBreakPreview" zoomScaleNormal="100" zoomScaleSheetLayoutView="100" workbookViewId="0">
      <selection activeCell="X20" sqref="X20"/>
    </sheetView>
  </sheetViews>
  <sheetFormatPr defaultRowHeight="12.75" x14ac:dyDescent="0.2"/>
  <cols>
    <col min="1" max="1" width="5.140625" customWidth="1"/>
    <col min="2" max="2" width="29.42578125" customWidth="1"/>
    <col min="3" max="3" width="1.28515625" customWidth="1"/>
    <col min="4" max="4" width="16.140625" bestFit="1" customWidth="1"/>
    <col min="5" max="5" width="1.28515625" customWidth="1"/>
    <col min="6" max="6" width="15.42578125" bestFit="1" customWidth="1"/>
    <col min="7" max="7" width="1.28515625" customWidth="1"/>
    <col min="8" max="8" width="16.140625" bestFit="1" customWidth="1"/>
    <col min="9" max="9" width="1.28515625" customWidth="1"/>
    <col min="10" max="10" width="17.28515625" bestFit="1" customWidth="1"/>
    <col min="11" max="11" width="1.28515625" customWidth="1"/>
    <col min="12" max="12" width="16.140625" bestFit="1" customWidth="1"/>
    <col min="13" max="13" width="1.42578125" customWidth="1"/>
    <col min="14" max="14" width="15.42578125" bestFit="1" customWidth="1"/>
    <col min="15" max="15" width="1.28515625" customWidth="1"/>
    <col min="16" max="16" width="16.140625" bestFit="1" customWidth="1"/>
    <col min="17" max="17" width="1.28515625" customWidth="1"/>
    <col min="18" max="18" width="17.28515625" bestFit="1" customWidth="1"/>
    <col min="19" max="19" width="0.28515625" customWidth="1"/>
  </cols>
  <sheetData>
    <row r="1" spans="1:2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</row>
    <row r="2" spans="1:23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3" ht="14.45" customHeight="1" x14ac:dyDescent="0.2"/>
    <row r="5" spans="1:23" ht="26.25" customHeight="1" x14ac:dyDescent="0.2">
      <c r="A5" s="66" t="s">
        <v>83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23" ht="28.5" customHeight="1" x14ac:dyDescent="0.2">
      <c r="D6" s="67" t="s">
        <v>74</v>
      </c>
      <c r="E6" s="67"/>
      <c r="F6" s="67"/>
      <c r="G6" s="67"/>
      <c r="H6" s="67"/>
      <c r="I6" s="67"/>
      <c r="J6" s="67"/>
      <c r="L6" s="67" t="s">
        <v>75</v>
      </c>
      <c r="M6" s="67"/>
      <c r="N6" s="67"/>
      <c r="O6" s="67"/>
      <c r="P6" s="67"/>
      <c r="Q6" s="67"/>
      <c r="R6" s="67"/>
    </row>
    <row r="7" spans="1:23" ht="28.5" customHeight="1" x14ac:dyDescent="0.2">
      <c r="D7" s="29" t="s">
        <v>52</v>
      </c>
      <c r="E7" s="44"/>
      <c r="F7" s="29" t="s">
        <v>51</v>
      </c>
      <c r="G7" s="44"/>
      <c r="H7" s="68" t="s">
        <v>19</v>
      </c>
      <c r="I7" s="68"/>
      <c r="J7" s="68"/>
      <c r="K7" s="35"/>
      <c r="L7" s="29" t="s">
        <v>52</v>
      </c>
      <c r="M7" s="44"/>
      <c r="N7" s="29" t="s">
        <v>51</v>
      </c>
      <c r="O7" s="44"/>
      <c r="P7" s="68" t="s">
        <v>19</v>
      </c>
      <c r="Q7" s="68"/>
      <c r="R7" s="68"/>
    </row>
    <row r="8" spans="1:23" ht="28.5" customHeight="1" x14ac:dyDescent="0.2">
      <c r="A8" s="65" t="s">
        <v>22</v>
      </c>
      <c r="B8" s="65"/>
      <c r="D8" s="3" t="s">
        <v>81</v>
      </c>
      <c r="E8" s="35"/>
      <c r="F8" s="3" t="s">
        <v>82</v>
      </c>
      <c r="G8" s="35"/>
      <c r="H8" s="3" t="s">
        <v>35</v>
      </c>
      <c r="I8" s="44"/>
      <c r="J8" s="3" t="s">
        <v>44</v>
      </c>
      <c r="K8" s="35"/>
      <c r="L8" s="3" t="s">
        <v>81</v>
      </c>
      <c r="M8" s="35"/>
      <c r="N8" s="3" t="s">
        <v>82</v>
      </c>
      <c r="O8" s="35"/>
      <c r="P8" s="3" t="s">
        <v>35</v>
      </c>
      <c r="Q8" s="44"/>
      <c r="R8" s="3" t="s">
        <v>44</v>
      </c>
    </row>
    <row r="9" spans="1:23" ht="21.75" customHeight="1" x14ac:dyDescent="0.2">
      <c r="A9" s="75" t="s">
        <v>27</v>
      </c>
      <c r="B9" s="75"/>
      <c r="D9" s="36">
        <v>3595386018</v>
      </c>
      <c r="E9" s="35"/>
      <c r="F9" s="36">
        <v>226535594</v>
      </c>
      <c r="G9" s="35"/>
      <c r="H9" s="36">
        <v>3821921612</v>
      </c>
      <c r="I9" s="35"/>
      <c r="J9" s="37">
        <v>0.38</v>
      </c>
      <c r="K9" s="35"/>
      <c r="L9" s="36">
        <v>3595386018</v>
      </c>
      <c r="M9" s="35"/>
      <c r="N9" s="36">
        <v>226535594</v>
      </c>
      <c r="O9" s="35"/>
      <c r="P9" s="36">
        <v>3821921612</v>
      </c>
      <c r="Q9" s="35"/>
      <c r="R9" s="37">
        <v>0.38</v>
      </c>
      <c r="T9" s="22"/>
      <c r="U9" s="22"/>
      <c r="V9" s="22"/>
      <c r="W9" s="45"/>
    </row>
    <row r="10" spans="1:23" ht="21.75" customHeight="1" x14ac:dyDescent="0.2">
      <c r="A10" s="72" t="s">
        <v>53</v>
      </c>
      <c r="B10" s="72"/>
      <c r="D10" s="38">
        <v>221415840</v>
      </c>
      <c r="E10" s="35"/>
      <c r="F10" s="38">
        <v>0</v>
      </c>
      <c r="G10" s="35"/>
      <c r="H10" s="38">
        <v>221415840</v>
      </c>
      <c r="I10" s="35"/>
      <c r="J10" s="39">
        <v>0.02</v>
      </c>
      <c r="K10" s="35"/>
      <c r="L10" s="38">
        <v>221415840</v>
      </c>
      <c r="M10" s="35"/>
      <c r="N10" s="38">
        <v>0</v>
      </c>
      <c r="O10" s="35"/>
      <c r="P10" s="38">
        <v>221415840</v>
      </c>
      <c r="Q10" s="35"/>
      <c r="R10" s="39">
        <v>0.02</v>
      </c>
      <c r="T10" s="22"/>
      <c r="U10" s="22"/>
      <c r="V10" s="22"/>
      <c r="W10" s="45"/>
    </row>
    <row r="11" spans="1:23" ht="21.75" customHeight="1" x14ac:dyDescent="0.2">
      <c r="A11" s="72" t="s">
        <v>29</v>
      </c>
      <c r="B11" s="72"/>
      <c r="D11" s="38">
        <v>76678411596</v>
      </c>
      <c r="E11" s="35"/>
      <c r="F11" s="38">
        <v>33293545888</v>
      </c>
      <c r="G11" s="35"/>
      <c r="H11" s="38">
        <v>109971957484</v>
      </c>
      <c r="I11" s="35"/>
      <c r="J11" s="39">
        <v>11</v>
      </c>
      <c r="K11" s="35"/>
      <c r="L11" s="38">
        <v>76678411596</v>
      </c>
      <c r="M11" s="35"/>
      <c r="N11" s="38">
        <v>33293545888</v>
      </c>
      <c r="O11" s="35"/>
      <c r="P11" s="38">
        <v>109971957484</v>
      </c>
      <c r="Q11" s="35"/>
      <c r="R11" s="39">
        <v>11</v>
      </c>
      <c r="T11" s="22"/>
      <c r="U11" s="22"/>
      <c r="V11" s="22"/>
      <c r="W11" s="45"/>
    </row>
    <row r="12" spans="1:23" ht="21.75" customHeight="1" x14ac:dyDescent="0.2">
      <c r="A12" s="72" t="s">
        <v>31</v>
      </c>
      <c r="B12" s="72"/>
      <c r="D12" s="38">
        <v>38968530552</v>
      </c>
      <c r="E12" s="35"/>
      <c r="F12" s="38">
        <v>7527903676</v>
      </c>
      <c r="G12" s="35"/>
      <c r="H12" s="38">
        <v>46496434228</v>
      </c>
      <c r="I12" s="35"/>
      <c r="J12" s="39">
        <v>4.6500000000000004</v>
      </c>
      <c r="K12" s="35"/>
      <c r="L12" s="38">
        <v>38968530552</v>
      </c>
      <c r="M12" s="35"/>
      <c r="N12" s="38">
        <v>7527903676</v>
      </c>
      <c r="O12" s="35"/>
      <c r="P12" s="38">
        <v>46496434228</v>
      </c>
      <c r="Q12" s="35"/>
      <c r="R12" s="39">
        <v>4.6500000000000004</v>
      </c>
      <c r="T12" s="22"/>
      <c r="U12" s="22"/>
      <c r="V12" s="22"/>
      <c r="W12" s="45"/>
    </row>
    <row r="13" spans="1:23" ht="21.75" customHeight="1" x14ac:dyDescent="0.2">
      <c r="A13" s="72" t="s">
        <v>32</v>
      </c>
      <c r="B13" s="72"/>
      <c r="D13" s="38">
        <v>16036012574</v>
      </c>
      <c r="E13" s="35"/>
      <c r="F13" s="38">
        <v>11954018279</v>
      </c>
      <c r="G13" s="35"/>
      <c r="H13" s="38">
        <v>27990030853</v>
      </c>
      <c r="I13" s="35"/>
      <c r="J13" s="39">
        <v>2.8</v>
      </c>
      <c r="K13" s="35"/>
      <c r="L13" s="38">
        <v>16036012574</v>
      </c>
      <c r="M13" s="35"/>
      <c r="N13" s="38">
        <v>11954018279</v>
      </c>
      <c r="O13" s="35"/>
      <c r="P13" s="38">
        <v>27990030853</v>
      </c>
      <c r="Q13" s="35"/>
      <c r="R13" s="39">
        <v>2.8</v>
      </c>
      <c r="T13" s="22"/>
      <c r="U13" s="22"/>
      <c r="V13" s="22"/>
      <c r="W13" s="45"/>
    </row>
    <row r="14" spans="1:23" ht="21.75" customHeight="1" x14ac:dyDescent="0.2">
      <c r="A14" s="72" t="s">
        <v>25</v>
      </c>
      <c r="B14" s="72"/>
      <c r="D14" s="38">
        <v>19148416805</v>
      </c>
      <c r="E14" s="35"/>
      <c r="F14" s="38">
        <v>545081240</v>
      </c>
      <c r="G14" s="35"/>
      <c r="H14" s="38">
        <v>19693498045</v>
      </c>
      <c r="I14" s="35"/>
      <c r="J14" s="39">
        <v>1.97</v>
      </c>
      <c r="K14" s="35"/>
      <c r="L14" s="38">
        <v>19148416805</v>
      </c>
      <c r="M14" s="35"/>
      <c r="N14" s="38">
        <v>545081240</v>
      </c>
      <c r="O14" s="35"/>
      <c r="P14" s="38">
        <v>19693498045</v>
      </c>
      <c r="Q14" s="35"/>
      <c r="R14" s="39">
        <v>1.97</v>
      </c>
      <c r="T14" s="22"/>
      <c r="U14" s="22"/>
      <c r="V14" s="22"/>
      <c r="W14" s="45"/>
    </row>
    <row r="15" spans="1:23" ht="21.75" customHeight="1" x14ac:dyDescent="0.2">
      <c r="A15" s="72" t="s">
        <v>26</v>
      </c>
      <c r="B15" s="72"/>
      <c r="D15" s="38">
        <v>75341679635</v>
      </c>
      <c r="E15" s="35"/>
      <c r="F15" s="38">
        <v>22443879520</v>
      </c>
      <c r="G15" s="35"/>
      <c r="H15" s="38">
        <v>97785559155</v>
      </c>
      <c r="I15" s="35"/>
      <c r="J15" s="39">
        <v>9.7799999999999994</v>
      </c>
      <c r="K15" s="35"/>
      <c r="L15" s="38">
        <v>75341679635</v>
      </c>
      <c r="M15" s="35"/>
      <c r="N15" s="38">
        <v>22443879520</v>
      </c>
      <c r="O15" s="35"/>
      <c r="P15" s="38">
        <v>97785559155</v>
      </c>
      <c r="Q15" s="35"/>
      <c r="R15" s="39">
        <v>9.7799999999999994</v>
      </c>
      <c r="T15" s="22"/>
      <c r="U15" s="22"/>
      <c r="V15" s="22"/>
      <c r="W15" s="45"/>
    </row>
    <row r="16" spans="1:23" ht="21.75" customHeight="1" x14ac:dyDescent="0.2">
      <c r="A16" s="72" t="s">
        <v>30</v>
      </c>
      <c r="B16" s="72"/>
      <c r="D16" s="38">
        <v>0</v>
      </c>
      <c r="E16" s="35"/>
      <c r="F16" s="38">
        <v>1273269960</v>
      </c>
      <c r="G16" s="35"/>
      <c r="H16" s="38">
        <v>1273269960</v>
      </c>
      <c r="I16" s="35"/>
      <c r="J16" s="39">
        <v>0.13</v>
      </c>
      <c r="K16" s="35"/>
      <c r="L16" s="38">
        <v>0</v>
      </c>
      <c r="M16" s="35"/>
      <c r="N16" s="38">
        <v>1273269960</v>
      </c>
      <c r="O16" s="35"/>
      <c r="P16" s="38">
        <v>1273269960</v>
      </c>
      <c r="Q16" s="35"/>
      <c r="R16" s="39">
        <v>0.13</v>
      </c>
      <c r="T16" s="22"/>
      <c r="U16" s="22"/>
      <c r="V16" s="22"/>
      <c r="W16" s="45"/>
    </row>
    <row r="17" spans="1:23" ht="21.75" customHeight="1" x14ac:dyDescent="0.2">
      <c r="A17" s="73" t="s">
        <v>28</v>
      </c>
      <c r="B17" s="73"/>
      <c r="D17" s="58">
        <v>0</v>
      </c>
      <c r="E17" s="35"/>
      <c r="F17" s="58">
        <v>2029251438</v>
      </c>
      <c r="G17" s="35"/>
      <c r="H17" s="58">
        <v>2029251438</v>
      </c>
      <c r="I17" s="35"/>
      <c r="J17" s="59">
        <v>0.2</v>
      </c>
      <c r="K17" s="35"/>
      <c r="L17" s="58">
        <v>0</v>
      </c>
      <c r="M17" s="35"/>
      <c r="N17" s="38">
        <v>2029251438</v>
      </c>
      <c r="O17" s="35"/>
      <c r="P17" s="58">
        <v>2029251438</v>
      </c>
      <c r="Q17" s="35"/>
      <c r="R17" s="59">
        <v>0.2</v>
      </c>
      <c r="T17" s="22"/>
      <c r="U17" s="22"/>
      <c r="V17" s="22"/>
      <c r="W17" s="45"/>
    </row>
    <row r="18" spans="1:23" ht="21.75" customHeight="1" thickBot="1" x14ac:dyDescent="0.25">
      <c r="A18" s="74" t="s">
        <v>19</v>
      </c>
      <c r="B18" s="74"/>
      <c r="D18" s="40">
        <f>SUM(D9:D17)</f>
        <v>229989853020</v>
      </c>
      <c r="E18" s="35"/>
      <c r="F18" s="40">
        <f>SUM(F9:F17)</f>
        <v>79293485595</v>
      </c>
      <c r="G18" s="35"/>
      <c r="H18" s="40">
        <f>SUM(H9:H17)</f>
        <v>309283338615</v>
      </c>
      <c r="I18" s="35"/>
      <c r="J18" s="41">
        <f>SUM(J9:J17)</f>
        <v>30.93</v>
      </c>
      <c r="K18" s="35"/>
      <c r="L18" s="40">
        <f>SUM(L9:L17)</f>
        <v>229989853020</v>
      </c>
      <c r="M18" s="35"/>
      <c r="N18" s="40">
        <f>SUM(N9:N17)</f>
        <v>79293485595</v>
      </c>
      <c r="O18" s="35"/>
      <c r="P18" s="40">
        <f>SUM(P9:P17)</f>
        <v>309283338615</v>
      </c>
      <c r="Q18" s="35"/>
      <c r="R18" s="41">
        <f>SUM(R9:R17)</f>
        <v>30.93</v>
      </c>
      <c r="T18" s="22"/>
      <c r="U18" s="22"/>
      <c r="V18" s="22"/>
      <c r="W18" s="45"/>
    </row>
    <row r="19" spans="1:23" ht="13.5" thickTop="1" x14ac:dyDescent="0.2"/>
    <row r="22" spans="1:23" x14ac:dyDescent="0.2">
      <c r="H22" s="22"/>
      <c r="P22" s="22"/>
    </row>
    <row r="23" spans="1:23" x14ac:dyDescent="0.2">
      <c r="N23" s="22"/>
    </row>
  </sheetData>
  <mergeCells count="19">
    <mergeCell ref="P7:R7"/>
    <mergeCell ref="A8:B8"/>
    <mergeCell ref="A9:B9"/>
    <mergeCell ref="A1:R1"/>
    <mergeCell ref="A2:R2"/>
    <mergeCell ref="A3:R3"/>
    <mergeCell ref="D6:J6"/>
    <mergeCell ref="L6:R6"/>
    <mergeCell ref="A5:R5"/>
    <mergeCell ref="H7:J7"/>
    <mergeCell ref="A18:B18"/>
    <mergeCell ref="A13:B13"/>
    <mergeCell ref="A14:B14"/>
    <mergeCell ref="A15:B15"/>
    <mergeCell ref="A10:B10"/>
    <mergeCell ref="A11:B11"/>
    <mergeCell ref="A12:B12"/>
    <mergeCell ref="A16:B16"/>
    <mergeCell ref="A17:B17"/>
  </mergeCells>
  <pageMargins left="0.39" right="0.39" top="0.39" bottom="0.39" header="0" footer="0"/>
  <pageSetup scale="75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6" tint="0.79998168889431442"/>
    <pageSetUpPr fitToPage="1"/>
  </sheetPr>
  <dimension ref="A1:I15"/>
  <sheetViews>
    <sheetView rightToLeft="1" view="pageBreakPreview" zoomScaleNormal="100" zoomScaleSheetLayoutView="100" workbookViewId="0">
      <selection activeCell="C23" sqref="C23"/>
    </sheetView>
  </sheetViews>
  <sheetFormatPr defaultRowHeight="12.75" x14ac:dyDescent="0.2"/>
  <cols>
    <col min="1" max="1" width="34.140625" bestFit="1" customWidth="1"/>
    <col min="2" max="2" width="1.28515625" customWidth="1"/>
    <col min="3" max="3" width="19.42578125" customWidth="1"/>
    <col min="4" max="4" width="1.28515625" customWidth="1"/>
    <col min="5" max="5" width="20.7109375" customWidth="1"/>
    <col min="6" max="6" width="1.28515625" customWidth="1"/>
    <col min="7" max="7" width="19.42578125" customWidth="1"/>
    <col min="8" max="8" width="1.28515625" customWidth="1"/>
    <col min="9" max="9" width="19.42578125" customWidth="1"/>
    <col min="10" max="10" width="0.28515625" customWidth="1"/>
  </cols>
  <sheetData>
    <row r="1" spans="1:9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</row>
    <row r="2" spans="1:9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</row>
    <row r="3" spans="1:9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</row>
    <row r="4" spans="1:9" ht="14.45" customHeight="1" x14ac:dyDescent="0.2"/>
    <row r="5" spans="1:9" ht="24.75" customHeight="1" x14ac:dyDescent="0.2">
      <c r="A5" s="66" t="s">
        <v>84</v>
      </c>
      <c r="B5" s="66"/>
      <c r="C5" s="66"/>
      <c r="D5" s="66"/>
      <c r="E5" s="66"/>
      <c r="F5" s="66"/>
      <c r="G5" s="66"/>
      <c r="H5" s="66"/>
      <c r="I5" s="66"/>
    </row>
    <row r="6" spans="1:9" ht="24.75" customHeight="1" x14ac:dyDescent="0.2">
      <c r="A6" s="63" t="s">
        <v>54</v>
      </c>
      <c r="C6" s="65" t="s">
        <v>74</v>
      </c>
      <c r="D6" s="65"/>
      <c r="E6" s="65"/>
      <c r="G6" s="65" t="s">
        <v>75</v>
      </c>
      <c r="H6" s="65"/>
      <c r="I6" s="65"/>
    </row>
    <row r="7" spans="1:9" ht="41.25" customHeight="1" x14ac:dyDescent="0.2">
      <c r="A7" s="67"/>
      <c r="C7" s="8" t="s">
        <v>55</v>
      </c>
      <c r="D7" s="2"/>
      <c r="E7" s="8" t="s">
        <v>56</v>
      </c>
      <c r="G7" s="8" t="s">
        <v>55</v>
      </c>
      <c r="H7" s="2"/>
      <c r="I7" s="8" t="s">
        <v>56</v>
      </c>
    </row>
    <row r="8" spans="1:9" ht="21.75" customHeight="1" x14ac:dyDescent="0.2">
      <c r="A8" s="61" t="s">
        <v>68</v>
      </c>
      <c r="C8" s="10">
        <v>5440683</v>
      </c>
      <c r="D8" s="11"/>
      <c r="E8" s="12" t="s">
        <v>86</v>
      </c>
      <c r="F8" s="11"/>
      <c r="G8" s="10">
        <v>5440683</v>
      </c>
      <c r="I8" s="12" t="s">
        <v>86</v>
      </c>
    </row>
    <row r="9" spans="1:9" ht="21.75" customHeight="1" x14ac:dyDescent="0.2">
      <c r="A9" s="62" t="s">
        <v>69</v>
      </c>
      <c r="C9" s="13">
        <v>7520</v>
      </c>
      <c r="D9" s="11"/>
      <c r="E9" s="14" t="s">
        <v>86</v>
      </c>
      <c r="F9" s="11"/>
      <c r="G9" s="13">
        <v>7520</v>
      </c>
      <c r="I9" s="14" t="s">
        <v>86</v>
      </c>
    </row>
    <row r="10" spans="1:9" ht="21.75" customHeight="1" x14ac:dyDescent="0.2">
      <c r="A10" s="62" t="s">
        <v>70</v>
      </c>
      <c r="C10" s="13">
        <v>3021390</v>
      </c>
      <c r="D10" s="11"/>
      <c r="E10" s="14" t="s">
        <v>86</v>
      </c>
      <c r="F10" s="11"/>
      <c r="G10" s="13">
        <v>3021390</v>
      </c>
      <c r="I10" s="14" t="s">
        <v>86</v>
      </c>
    </row>
    <row r="11" spans="1:9" ht="21.75" customHeight="1" x14ac:dyDescent="0.2">
      <c r="A11" s="62" t="s">
        <v>71</v>
      </c>
      <c r="C11" s="13">
        <v>29568</v>
      </c>
      <c r="D11" s="11"/>
      <c r="E11" s="14" t="s">
        <v>86</v>
      </c>
      <c r="F11" s="11"/>
      <c r="G11" s="13">
        <v>29568</v>
      </c>
      <c r="I11" s="14" t="s">
        <v>86</v>
      </c>
    </row>
    <row r="12" spans="1:9" ht="21.75" customHeight="1" x14ac:dyDescent="0.2">
      <c r="A12" s="62" t="s">
        <v>87</v>
      </c>
      <c r="C12" s="13">
        <v>19921</v>
      </c>
      <c r="D12" s="11"/>
      <c r="E12" s="14" t="s">
        <v>86</v>
      </c>
      <c r="F12" s="11"/>
      <c r="G12" s="13">
        <v>19921</v>
      </c>
      <c r="I12" s="14" t="s">
        <v>86</v>
      </c>
    </row>
    <row r="13" spans="1:9" ht="21.75" customHeight="1" x14ac:dyDescent="0.2">
      <c r="A13" s="62" t="s">
        <v>85</v>
      </c>
      <c r="C13" s="13">
        <v>12844</v>
      </c>
      <c r="D13" s="11"/>
      <c r="E13" s="14" t="s">
        <v>86</v>
      </c>
      <c r="F13" s="11"/>
      <c r="G13" s="13">
        <v>12844</v>
      </c>
      <c r="I13" s="14" t="s">
        <v>86</v>
      </c>
    </row>
    <row r="14" spans="1:9" ht="21.75" customHeight="1" thickBot="1" x14ac:dyDescent="0.25">
      <c r="A14" s="19" t="s">
        <v>19</v>
      </c>
      <c r="C14" s="17">
        <f>SUM(C8:C13)</f>
        <v>8531926</v>
      </c>
      <c r="D14" s="11"/>
      <c r="E14" s="17" t="s">
        <v>86</v>
      </c>
      <c r="F14" s="11"/>
      <c r="G14" s="17">
        <f>SUM(G8:G13)</f>
        <v>8531926</v>
      </c>
      <c r="I14" s="17" t="s">
        <v>86</v>
      </c>
    </row>
    <row r="15" spans="1:9" ht="13.5" thickTop="1" x14ac:dyDescent="0.2"/>
  </sheetData>
  <mergeCells count="7">
    <mergeCell ref="A1:I1"/>
    <mergeCell ref="A2:I2"/>
    <mergeCell ref="A3:I3"/>
    <mergeCell ref="C6:E6"/>
    <mergeCell ref="G6:I6"/>
    <mergeCell ref="A5:I5"/>
    <mergeCell ref="A6:A7"/>
  </mergeCells>
  <pageMargins left="0.39" right="0.39" top="0.39" bottom="0.39" header="0" footer="0"/>
  <pageSetup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theme="6" tint="0.79998168889431442"/>
    <pageSetUpPr fitToPage="1"/>
  </sheetPr>
  <dimension ref="A1:M21"/>
  <sheetViews>
    <sheetView rightToLeft="1" view="pageBreakPreview" zoomScaleNormal="100" zoomScaleSheetLayoutView="100" workbookViewId="0">
      <selection activeCell="A26" sqref="A26"/>
    </sheetView>
  </sheetViews>
  <sheetFormatPr defaultRowHeight="12.75" x14ac:dyDescent="0.2"/>
  <cols>
    <col min="1" max="1" width="39" customWidth="1"/>
    <col min="2" max="2" width="1.28515625" customWidth="1"/>
    <col min="3" max="3" width="14.28515625" customWidth="1"/>
    <col min="4" max="4" width="1.28515625" customWidth="1"/>
    <col min="5" max="5" width="10.42578125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3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</row>
    <row r="3" spans="1:1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14.45" customHeight="1" x14ac:dyDescent="0.2"/>
    <row r="5" spans="1:13" ht="28.5" customHeight="1" x14ac:dyDescent="0.2">
      <c r="A5" s="66" t="s">
        <v>88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</row>
    <row r="6" spans="1:13" ht="28.5" customHeight="1" x14ac:dyDescent="0.2">
      <c r="A6" s="65" t="s">
        <v>42</v>
      </c>
      <c r="C6" s="65" t="s">
        <v>74</v>
      </c>
      <c r="D6" s="65"/>
      <c r="E6" s="65"/>
      <c r="F6" s="65"/>
      <c r="G6" s="65"/>
      <c r="I6" s="65" t="s">
        <v>75</v>
      </c>
      <c r="J6" s="65"/>
      <c r="K6" s="65"/>
      <c r="L6" s="65"/>
      <c r="M6" s="65"/>
    </row>
    <row r="7" spans="1:13" ht="29.1" customHeight="1" x14ac:dyDescent="0.2">
      <c r="A7" s="65"/>
      <c r="C7" s="8" t="s">
        <v>58</v>
      </c>
      <c r="D7" s="2"/>
      <c r="E7" s="8" t="s">
        <v>57</v>
      </c>
      <c r="F7" s="2"/>
      <c r="G7" s="8" t="s">
        <v>59</v>
      </c>
      <c r="I7" s="8" t="s">
        <v>58</v>
      </c>
      <c r="J7" s="2"/>
      <c r="K7" s="8" t="s">
        <v>57</v>
      </c>
      <c r="L7" s="2"/>
      <c r="M7" s="8" t="s">
        <v>59</v>
      </c>
    </row>
    <row r="8" spans="1:13" ht="21.75" customHeight="1" x14ac:dyDescent="0.2">
      <c r="A8" s="4" t="s">
        <v>38</v>
      </c>
      <c r="C8" s="10">
        <v>5440683</v>
      </c>
      <c r="D8" s="11"/>
      <c r="E8" s="10">
        <v>0</v>
      </c>
      <c r="F8" s="11"/>
      <c r="G8" s="10">
        <f>C8+E8</f>
        <v>5440683</v>
      </c>
      <c r="H8" s="11"/>
      <c r="I8" s="10">
        <v>5440683</v>
      </c>
      <c r="J8" s="11"/>
      <c r="K8" s="10">
        <v>0</v>
      </c>
      <c r="L8" s="11"/>
      <c r="M8" s="10">
        <f>I8+K8</f>
        <v>5440683</v>
      </c>
    </row>
    <row r="9" spans="1:13" ht="21.75" customHeight="1" x14ac:dyDescent="0.2">
      <c r="A9" s="5" t="s">
        <v>39</v>
      </c>
      <c r="C9" s="13">
        <v>7520</v>
      </c>
      <c r="D9" s="11"/>
      <c r="E9" s="13">
        <v>0</v>
      </c>
      <c r="F9" s="11"/>
      <c r="G9" s="13">
        <f t="shared" ref="G9:G13" si="0">C9+E9</f>
        <v>7520</v>
      </c>
      <c r="H9" s="11"/>
      <c r="I9" s="13">
        <v>7520</v>
      </c>
      <c r="J9" s="11"/>
      <c r="K9" s="13">
        <v>0</v>
      </c>
      <c r="L9" s="11"/>
      <c r="M9" s="13">
        <f t="shared" ref="M9:M13" si="1">I9+K9</f>
        <v>7520</v>
      </c>
    </row>
    <row r="10" spans="1:13" ht="21.75" customHeight="1" x14ac:dyDescent="0.2">
      <c r="A10" s="5" t="s">
        <v>39</v>
      </c>
      <c r="C10" s="13">
        <v>3021390</v>
      </c>
      <c r="D10" s="11"/>
      <c r="E10" s="13">
        <v>0</v>
      </c>
      <c r="F10" s="11"/>
      <c r="G10" s="13">
        <f t="shared" si="0"/>
        <v>3021390</v>
      </c>
      <c r="H10" s="11"/>
      <c r="I10" s="13">
        <v>3021390</v>
      </c>
      <c r="J10" s="11"/>
      <c r="K10" s="13">
        <v>0</v>
      </c>
      <c r="L10" s="11"/>
      <c r="M10" s="13">
        <f t="shared" si="1"/>
        <v>3021390</v>
      </c>
    </row>
    <row r="11" spans="1:13" ht="21.75" customHeight="1" x14ac:dyDescent="0.2">
      <c r="A11" s="5" t="s">
        <v>39</v>
      </c>
      <c r="C11" s="13">
        <v>29568</v>
      </c>
      <c r="D11" s="11"/>
      <c r="E11" s="13">
        <v>0</v>
      </c>
      <c r="F11" s="11"/>
      <c r="G11" s="13">
        <f t="shared" si="0"/>
        <v>29568</v>
      </c>
      <c r="H11" s="11"/>
      <c r="I11" s="13">
        <v>29568</v>
      </c>
      <c r="J11" s="11"/>
      <c r="K11" s="13">
        <v>0</v>
      </c>
      <c r="L11" s="11"/>
      <c r="M11" s="13">
        <f t="shared" si="1"/>
        <v>29568</v>
      </c>
    </row>
    <row r="12" spans="1:13" ht="21.75" customHeight="1" x14ac:dyDescent="0.2">
      <c r="A12" s="5" t="s">
        <v>39</v>
      </c>
      <c r="C12" s="13">
        <v>19921</v>
      </c>
      <c r="D12" s="11"/>
      <c r="E12" s="13">
        <v>0</v>
      </c>
      <c r="F12" s="11"/>
      <c r="G12" s="13">
        <f t="shared" si="0"/>
        <v>19921</v>
      </c>
      <c r="H12" s="11"/>
      <c r="I12" s="13">
        <v>19921</v>
      </c>
      <c r="J12" s="11"/>
      <c r="K12" s="13">
        <v>0</v>
      </c>
      <c r="L12" s="11"/>
      <c r="M12" s="13">
        <f t="shared" si="1"/>
        <v>19921</v>
      </c>
    </row>
    <row r="13" spans="1:13" ht="21.75" customHeight="1" x14ac:dyDescent="0.2">
      <c r="A13" s="5" t="s">
        <v>40</v>
      </c>
      <c r="C13" s="13">
        <v>12844</v>
      </c>
      <c r="D13" s="11"/>
      <c r="E13" s="13">
        <v>0</v>
      </c>
      <c r="F13" s="11"/>
      <c r="G13" s="15">
        <f t="shared" si="0"/>
        <v>12844</v>
      </c>
      <c r="H13" s="11"/>
      <c r="I13" s="13">
        <v>12844</v>
      </c>
      <c r="J13" s="11"/>
      <c r="K13" s="13">
        <v>0</v>
      </c>
      <c r="L13" s="11"/>
      <c r="M13" s="15">
        <f t="shared" si="1"/>
        <v>12844</v>
      </c>
    </row>
    <row r="14" spans="1:13" ht="21.75" customHeight="1" thickBot="1" x14ac:dyDescent="0.25">
      <c r="A14" s="19" t="s">
        <v>19</v>
      </c>
      <c r="C14" s="17">
        <f>SUM(C8:C13)</f>
        <v>8531926</v>
      </c>
      <c r="D14" s="11"/>
      <c r="E14" s="17">
        <f>SUM(E8:E13)</f>
        <v>0</v>
      </c>
      <c r="F14" s="11"/>
      <c r="G14" s="17">
        <f>SUM(G8:G13)</f>
        <v>8531926</v>
      </c>
      <c r="H14" s="11"/>
      <c r="I14" s="17">
        <f>SUM(I8:I13)</f>
        <v>8531926</v>
      </c>
      <c r="J14" s="11"/>
      <c r="K14" s="17">
        <f>SUM(K8:K13)</f>
        <v>0</v>
      </c>
      <c r="L14" s="11"/>
      <c r="M14" s="17">
        <f>SUM(M8:M13)</f>
        <v>8531926</v>
      </c>
    </row>
    <row r="15" spans="1:13" ht="13.5" thickTop="1" x14ac:dyDescent="0.2"/>
    <row r="21" spans="3:3" x14ac:dyDescent="0.2">
      <c r="C21" s="2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theme="6" tint="0.79998168889431442"/>
    <pageSetUpPr fitToPage="1"/>
  </sheetPr>
  <dimension ref="A1:W18"/>
  <sheetViews>
    <sheetView rightToLeft="1" view="pageBreakPreview" zoomScaleNormal="100" zoomScaleSheetLayoutView="100" workbookViewId="0">
      <selection activeCell="C20" sqref="C20"/>
    </sheetView>
  </sheetViews>
  <sheetFormatPr defaultRowHeight="12.75" x14ac:dyDescent="0.2"/>
  <cols>
    <col min="1" max="1" width="40.28515625" customWidth="1"/>
    <col min="2" max="2" width="1.28515625" customWidth="1"/>
    <col min="3" max="3" width="13.85546875" bestFit="1" customWidth="1"/>
    <col min="4" max="4" width="1.28515625" customWidth="1"/>
    <col min="5" max="5" width="19" bestFit="1" customWidth="1"/>
    <col min="6" max="6" width="1.28515625" customWidth="1"/>
    <col min="7" max="7" width="19" bestFit="1" customWidth="1"/>
    <col min="8" max="8" width="1.28515625" customWidth="1"/>
    <col min="9" max="9" width="15.5703125" customWidth="1"/>
    <col min="10" max="10" width="0.85546875" customWidth="1"/>
    <col min="11" max="11" width="13.85546875" bestFit="1" customWidth="1"/>
    <col min="12" max="12" width="1.28515625" customWidth="1"/>
    <col min="13" max="13" width="19" bestFit="1" customWidth="1"/>
    <col min="14" max="14" width="1.28515625" customWidth="1"/>
    <col min="15" max="15" width="19" bestFit="1" customWidth="1"/>
    <col min="16" max="16" width="1.28515625" customWidth="1"/>
    <col min="17" max="17" width="18" customWidth="1"/>
    <col min="18" max="18" width="1.28515625" customWidth="1"/>
    <col min="19" max="19" width="0.28515625" customWidth="1"/>
  </cols>
  <sheetData>
    <row r="1" spans="1:2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3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3" ht="14.25" customHeight="1" x14ac:dyDescent="0.2"/>
    <row r="5" spans="1:23" ht="28.5" customHeight="1" x14ac:dyDescent="0.2">
      <c r="A5" s="66" t="s">
        <v>89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23" ht="30.75" customHeight="1" x14ac:dyDescent="0.2">
      <c r="A6" s="65" t="s">
        <v>42</v>
      </c>
      <c r="C6" s="65" t="s">
        <v>74</v>
      </c>
      <c r="D6" s="65"/>
      <c r="E6" s="65"/>
      <c r="F6" s="65"/>
      <c r="G6" s="65"/>
      <c r="H6" s="65"/>
      <c r="I6" s="65"/>
      <c r="K6" s="65" t="s">
        <v>75</v>
      </c>
      <c r="L6" s="65"/>
      <c r="M6" s="65"/>
      <c r="N6" s="65"/>
      <c r="O6" s="65"/>
      <c r="P6" s="65"/>
      <c r="Q6" s="65"/>
      <c r="R6" s="63"/>
    </row>
    <row r="7" spans="1:23" ht="38.25" customHeight="1" x14ac:dyDescent="0.2">
      <c r="A7" s="65"/>
      <c r="C7" s="8" t="s">
        <v>9</v>
      </c>
      <c r="D7" s="44"/>
      <c r="E7" s="8" t="s">
        <v>60</v>
      </c>
      <c r="F7" s="44"/>
      <c r="G7" s="8" t="s">
        <v>61</v>
      </c>
      <c r="H7" s="44"/>
      <c r="I7" s="8" t="s">
        <v>62</v>
      </c>
      <c r="J7" s="35"/>
      <c r="K7" s="8" t="s">
        <v>9</v>
      </c>
      <c r="L7" s="44"/>
      <c r="M7" s="8" t="s">
        <v>60</v>
      </c>
      <c r="N7" s="44"/>
      <c r="O7" s="8" t="s">
        <v>61</v>
      </c>
      <c r="P7" s="44"/>
      <c r="Q7" s="8" t="s">
        <v>62</v>
      </c>
      <c r="R7" s="33"/>
    </row>
    <row r="8" spans="1:23" ht="21.75" customHeight="1" x14ac:dyDescent="0.2">
      <c r="A8" s="4" t="s">
        <v>17</v>
      </c>
      <c r="C8" s="10">
        <v>133791921</v>
      </c>
      <c r="D8" s="11"/>
      <c r="E8" s="10">
        <v>193760595949</v>
      </c>
      <c r="F8" s="11"/>
      <c r="G8" s="10">
        <v>193038590314</v>
      </c>
      <c r="H8" s="11"/>
      <c r="I8" s="10">
        <v>722005635</v>
      </c>
      <c r="J8" s="11"/>
      <c r="K8" s="10">
        <v>133791921</v>
      </c>
      <c r="L8" s="11"/>
      <c r="M8" s="10">
        <v>193760595949</v>
      </c>
      <c r="N8" s="11"/>
      <c r="O8" s="10">
        <v>193038590314</v>
      </c>
      <c r="P8" s="11"/>
      <c r="Q8" s="10">
        <v>722005635</v>
      </c>
      <c r="R8" s="32"/>
      <c r="T8" s="22"/>
      <c r="U8" s="22"/>
      <c r="V8" s="22"/>
      <c r="W8" s="22"/>
    </row>
    <row r="9" spans="1:23" ht="21.75" customHeight="1" x14ac:dyDescent="0.2">
      <c r="A9" s="5" t="s">
        <v>27</v>
      </c>
      <c r="C9" s="13">
        <v>16534440</v>
      </c>
      <c r="D9" s="11"/>
      <c r="E9" s="13">
        <v>724498804320</v>
      </c>
      <c r="F9" s="11"/>
      <c r="G9" s="13">
        <v>720903418302</v>
      </c>
      <c r="H9" s="11"/>
      <c r="I9" s="13">
        <v>3595386018</v>
      </c>
      <c r="J9" s="11"/>
      <c r="K9" s="13">
        <v>16534440</v>
      </c>
      <c r="L9" s="11"/>
      <c r="M9" s="13">
        <v>724498804320</v>
      </c>
      <c r="N9" s="11"/>
      <c r="O9" s="13">
        <v>720903418302</v>
      </c>
      <c r="P9" s="11"/>
      <c r="Q9" s="13">
        <v>3595386018</v>
      </c>
      <c r="R9" s="32"/>
      <c r="T9" s="22"/>
      <c r="U9" s="22"/>
      <c r="V9" s="22"/>
      <c r="W9" s="22"/>
    </row>
    <row r="10" spans="1:23" ht="21.75" customHeight="1" x14ac:dyDescent="0.2">
      <c r="A10" s="5" t="s">
        <v>18</v>
      </c>
      <c r="C10" s="13">
        <v>24100000</v>
      </c>
      <c r="D10" s="11"/>
      <c r="E10" s="13">
        <v>84915415694</v>
      </c>
      <c r="F10" s="11"/>
      <c r="G10" s="13">
        <v>76759711174</v>
      </c>
      <c r="H10" s="11"/>
      <c r="I10" s="13">
        <v>8155704520</v>
      </c>
      <c r="J10" s="11"/>
      <c r="K10" s="13">
        <v>24100000</v>
      </c>
      <c r="L10" s="11"/>
      <c r="M10" s="13">
        <v>84915415694</v>
      </c>
      <c r="N10" s="11"/>
      <c r="O10" s="13">
        <v>76759711174</v>
      </c>
      <c r="P10" s="11"/>
      <c r="Q10" s="13">
        <v>8155704520</v>
      </c>
      <c r="R10" s="32"/>
      <c r="T10" s="22"/>
      <c r="U10" s="22"/>
      <c r="V10" s="22"/>
      <c r="W10" s="22"/>
    </row>
    <row r="11" spans="1:23" ht="21.75" customHeight="1" x14ac:dyDescent="0.2">
      <c r="A11" s="5" t="s">
        <v>53</v>
      </c>
      <c r="C11" s="13">
        <v>913403</v>
      </c>
      <c r="D11" s="11"/>
      <c r="E11" s="13">
        <v>18230279412</v>
      </c>
      <c r="F11" s="11"/>
      <c r="G11" s="13">
        <v>18008863572</v>
      </c>
      <c r="H11" s="11"/>
      <c r="I11" s="13">
        <v>221415840</v>
      </c>
      <c r="J11" s="11"/>
      <c r="K11" s="13">
        <v>913403</v>
      </c>
      <c r="L11" s="11"/>
      <c r="M11" s="13">
        <v>18230279412</v>
      </c>
      <c r="N11" s="11"/>
      <c r="O11" s="13">
        <v>18008863572</v>
      </c>
      <c r="P11" s="11"/>
      <c r="Q11" s="13">
        <v>221415840</v>
      </c>
      <c r="R11" s="32"/>
      <c r="T11" s="22"/>
      <c r="U11" s="22"/>
      <c r="V11" s="22"/>
      <c r="W11" s="22"/>
    </row>
    <row r="12" spans="1:23" ht="21.75" customHeight="1" x14ac:dyDescent="0.2">
      <c r="A12" s="5" t="s">
        <v>15</v>
      </c>
      <c r="C12" s="13">
        <v>20321000</v>
      </c>
      <c r="D12" s="11"/>
      <c r="E12" s="13">
        <v>163952861404</v>
      </c>
      <c r="F12" s="11"/>
      <c r="G12" s="13">
        <v>136857030686</v>
      </c>
      <c r="H12" s="11"/>
      <c r="I12" s="13">
        <v>27095830718</v>
      </c>
      <c r="J12" s="11"/>
      <c r="K12" s="13">
        <v>20321000</v>
      </c>
      <c r="L12" s="11"/>
      <c r="M12" s="13">
        <v>163952861404</v>
      </c>
      <c r="N12" s="11"/>
      <c r="O12" s="13">
        <v>136857030686</v>
      </c>
      <c r="P12" s="11"/>
      <c r="Q12" s="13">
        <v>27095830718</v>
      </c>
      <c r="R12" s="32"/>
      <c r="T12" s="22"/>
      <c r="U12" s="22"/>
      <c r="V12" s="22"/>
      <c r="W12" s="22"/>
    </row>
    <row r="13" spans="1:23" ht="21.75" customHeight="1" x14ac:dyDescent="0.2">
      <c r="A13" s="5" t="s">
        <v>29</v>
      </c>
      <c r="C13" s="13">
        <v>38698788</v>
      </c>
      <c r="D13" s="11"/>
      <c r="E13" s="13">
        <v>1385216001425</v>
      </c>
      <c r="F13" s="11"/>
      <c r="G13" s="13">
        <v>1308537589829</v>
      </c>
      <c r="H13" s="11"/>
      <c r="I13" s="13">
        <v>76678411596</v>
      </c>
      <c r="J13" s="11"/>
      <c r="K13" s="13">
        <v>38698788</v>
      </c>
      <c r="L13" s="11"/>
      <c r="M13" s="13">
        <v>1385216001425</v>
      </c>
      <c r="N13" s="11"/>
      <c r="O13" s="13">
        <v>1308537589829</v>
      </c>
      <c r="P13" s="11"/>
      <c r="Q13" s="13">
        <v>76678411596</v>
      </c>
      <c r="R13" s="32"/>
      <c r="T13" s="22"/>
      <c r="U13" s="22"/>
      <c r="V13" s="22"/>
      <c r="W13" s="22"/>
    </row>
    <row r="14" spans="1:23" ht="21.75" customHeight="1" x14ac:dyDescent="0.2">
      <c r="A14" s="5" t="s">
        <v>31</v>
      </c>
      <c r="C14" s="13">
        <v>22858273</v>
      </c>
      <c r="D14" s="11"/>
      <c r="E14" s="13">
        <v>478261242215</v>
      </c>
      <c r="F14" s="11"/>
      <c r="G14" s="13">
        <v>439292711663</v>
      </c>
      <c r="H14" s="11"/>
      <c r="I14" s="13">
        <v>38968530552</v>
      </c>
      <c r="J14" s="11"/>
      <c r="K14" s="13">
        <v>22858273</v>
      </c>
      <c r="L14" s="11"/>
      <c r="M14" s="13">
        <v>478261242215</v>
      </c>
      <c r="N14" s="11"/>
      <c r="O14" s="13">
        <v>439292711663</v>
      </c>
      <c r="P14" s="11"/>
      <c r="Q14" s="13">
        <v>38968530552</v>
      </c>
      <c r="R14" s="32"/>
      <c r="T14" s="22"/>
      <c r="U14" s="22"/>
      <c r="V14" s="22"/>
      <c r="W14" s="22"/>
    </row>
    <row r="15" spans="1:23" ht="21.75" customHeight="1" x14ac:dyDescent="0.2">
      <c r="A15" s="5" t="s">
        <v>32</v>
      </c>
      <c r="C15" s="13">
        <v>26557781</v>
      </c>
      <c r="D15" s="11"/>
      <c r="E15" s="13">
        <v>466236419958</v>
      </c>
      <c r="F15" s="11"/>
      <c r="G15" s="13">
        <v>450200407384</v>
      </c>
      <c r="H15" s="11"/>
      <c r="I15" s="13">
        <v>16036012574</v>
      </c>
      <c r="J15" s="11"/>
      <c r="K15" s="13">
        <v>26557781</v>
      </c>
      <c r="L15" s="11"/>
      <c r="M15" s="13">
        <v>466236419958</v>
      </c>
      <c r="N15" s="11"/>
      <c r="O15" s="13">
        <v>450200407384</v>
      </c>
      <c r="P15" s="11"/>
      <c r="Q15" s="13">
        <v>16036012574</v>
      </c>
      <c r="R15" s="32"/>
      <c r="T15" s="22"/>
      <c r="U15" s="22"/>
      <c r="V15" s="22"/>
      <c r="W15" s="22"/>
    </row>
    <row r="16" spans="1:23" ht="21.75" customHeight="1" x14ac:dyDescent="0.2">
      <c r="A16" s="5" t="s">
        <v>25</v>
      </c>
      <c r="C16" s="13">
        <v>1490958828</v>
      </c>
      <c r="D16" s="11"/>
      <c r="E16" s="13">
        <v>32940325721928</v>
      </c>
      <c r="F16" s="11"/>
      <c r="G16" s="13">
        <v>32921177305123</v>
      </c>
      <c r="H16" s="11"/>
      <c r="I16" s="13">
        <v>19148416805</v>
      </c>
      <c r="J16" s="11"/>
      <c r="K16" s="13">
        <v>1490958828</v>
      </c>
      <c r="L16" s="11"/>
      <c r="M16" s="13">
        <v>32940325721928</v>
      </c>
      <c r="N16" s="11"/>
      <c r="O16" s="13">
        <v>32921177305123</v>
      </c>
      <c r="P16" s="11"/>
      <c r="Q16" s="13">
        <v>19148416805</v>
      </c>
      <c r="R16" s="32"/>
      <c r="T16" s="22"/>
      <c r="U16" s="22"/>
      <c r="V16" s="22"/>
      <c r="W16" s="22"/>
    </row>
    <row r="17" spans="1:23" ht="21.75" customHeight="1" x14ac:dyDescent="0.2">
      <c r="A17" s="6" t="s">
        <v>26</v>
      </c>
      <c r="C17" s="15">
        <v>45846430</v>
      </c>
      <c r="D17" s="11"/>
      <c r="E17" s="15">
        <v>1630348039415</v>
      </c>
      <c r="F17" s="11"/>
      <c r="G17" s="15">
        <v>1555006359780</v>
      </c>
      <c r="H17" s="11"/>
      <c r="I17" s="15">
        <v>75341679635</v>
      </c>
      <c r="J17" s="11"/>
      <c r="K17" s="15">
        <v>45846430</v>
      </c>
      <c r="L17" s="11"/>
      <c r="M17" s="15">
        <v>1630348039415</v>
      </c>
      <c r="N17" s="11"/>
      <c r="O17" s="15">
        <v>1555006359780</v>
      </c>
      <c r="P17" s="11"/>
      <c r="Q17" s="15">
        <v>75341679635</v>
      </c>
      <c r="R17" s="32"/>
      <c r="T17" s="22"/>
      <c r="U17" s="22"/>
      <c r="V17" s="22"/>
      <c r="W17" s="22"/>
    </row>
    <row r="18" spans="1:23" ht="21.75" customHeight="1" x14ac:dyDescent="0.2">
      <c r="A18" s="7" t="s">
        <v>19</v>
      </c>
      <c r="C18" s="17">
        <f>SUM(C8:C17)</f>
        <v>1820580864</v>
      </c>
      <c r="D18" s="11"/>
      <c r="E18" s="17">
        <f>SUM(E8:E17)</f>
        <v>38085745381720</v>
      </c>
      <c r="F18" s="11"/>
      <c r="G18" s="17">
        <f>SUM(G8:G17)</f>
        <v>37819781987827</v>
      </c>
      <c r="H18" s="11"/>
      <c r="I18" s="17">
        <f>SUM(I8:I17)</f>
        <v>265963393893</v>
      </c>
      <c r="J18" s="11"/>
      <c r="K18" s="17">
        <f>SUM(K8:K17)</f>
        <v>1820580864</v>
      </c>
      <c r="L18" s="11"/>
      <c r="M18" s="17">
        <f>SUM(M8:M17)</f>
        <v>38085745381720</v>
      </c>
      <c r="N18" s="11"/>
      <c r="O18" s="17">
        <f>SUM(O8:O17)</f>
        <v>37819781987827</v>
      </c>
      <c r="P18" s="11"/>
      <c r="Q18" s="17">
        <v>265963393893</v>
      </c>
      <c r="R18" s="32"/>
      <c r="T18" s="22"/>
      <c r="U18" s="22"/>
      <c r="V18" s="22"/>
      <c r="W18" s="22"/>
    </row>
  </sheetData>
  <mergeCells count="7">
    <mergeCell ref="A1:Q1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scale="7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theme="6" tint="0.79998168889431442"/>
    <pageSetUpPr fitToPage="1"/>
  </sheetPr>
  <dimension ref="A1:W20"/>
  <sheetViews>
    <sheetView rightToLeft="1" view="pageBreakPreview" zoomScaleNormal="100" zoomScaleSheetLayoutView="100" workbookViewId="0">
      <selection activeCell="V12" sqref="V12"/>
    </sheetView>
  </sheetViews>
  <sheetFormatPr defaultRowHeight="12.75" x14ac:dyDescent="0.2"/>
  <cols>
    <col min="1" max="1" width="40.28515625" customWidth="1"/>
    <col min="2" max="2" width="1.28515625" customWidth="1"/>
    <col min="3" max="3" width="13.7109375" bestFit="1" customWidth="1"/>
    <col min="4" max="4" width="1.28515625" customWidth="1"/>
    <col min="5" max="5" width="17.85546875" bestFit="1" customWidth="1"/>
    <col min="6" max="6" width="1.28515625" customWidth="1"/>
    <col min="7" max="7" width="17.85546875" bestFit="1" customWidth="1"/>
    <col min="8" max="8" width="1.28515625" customWidth="1"/>
    <col min="9" max="9" width="18" customWidth="1"/>
    <col min="10" max="10" width="1.28515625" customWidth="1"/>
    <col min="11" max="11" width="13.7109375" bestFit="1" customWidth="1"/>
    <col min="12" max="12" width="1.28515625" customWidth="1"/>
    <col min="13" max="13" width="17.85546875" bestFit="1" customWidth="1"/>
    <col min="14" max="14" width="1.28515625" customWidth="1"/>
    <col min="15" max="15" width="17.85546875" bestFit="1" customWidth="1"/>
    <col min="16" max="16" width="1.28515625" customWidth="1"/>
    <col min="17" max="17" width="20.85546875" customWidth="1"/>
    <col min="18" max="18" width="1.28515625" customWidth="1"/>
    <col min="19" max="19" width="0.28515625" customWidth="1"/>
  </cols>
  <sheetData>
    <row r="1" spans="1:23" ht="29.1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</row>
    <row r="2" spans="1:23" ht="21.75" customHeight="1" x14ac:dyDescent="0.2">
      <c r="A2" s="64" t="s">
        <v>41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</row>
    <row r="3" spans="1:23" ht="21.75" customHeight="1" x14ac:dyDescent="0.2">
      <c r="A3" s="64" t="s">
        <v>2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</row>
    <row r="4" spans="1:23" ht="14.45" customHeight="1" x14ac:dyDescent="0.2"/>
    <row r="5" spans="1:23" ht="26.25" customHeight="1" x14ac:dyDescent="0.2">
      <c r="A5" s="66" t="s">
        <v>90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</row>
    <row r="6" spans="1:23" ht="27.75" customHeight="1" x14ac:dyDescent="0.2">
      <c r="A6" s="65" t="s">
        <v>42</v>
      </c>
      <c r="C6" s="65" t="s">
        <v>74</v>
      </c>
      <c r="D6" s="65"/>
      <c r="E6" s="65"/>
      <c r="F6" s="65"/>
      <c r="G6" s="65"/>
      <c r="H6" s="65"/>
      <c r="I6" s="65"/>
      <c r="K6" s="65" t="s">
        <v>75</v>
      </c>
      <c r="L6" s="65"/>
      <c r="M6" s="65"/>
      <c r="N6" s="65"/>
      <c r="O6" s="65"/>
      <c r="P6" s="65"/>
      <c r="Q6" s="65"/>
      <c r="R6" s="63"/>
    </row>
    <row r="7" spans="1:23" ht="36.75" customHeight="1" x14ac:dyDescent="0.2">
      <c r="A7" s="65"/>
      <c r="C7" s="8" t="s">
        <v>9</v>
      </c>
      <c r="D7" s="34"/>
      <c r="E7" s="8" t="s">
        <v>11</v>
      </c>
      <c r="F7" s="34"/>
      <c r="G7" s="8" t="s">
        <v>61</v>
      </c>
      <c r="H7" s="34"/>
      <c r="I7" s="8" t="s">
        <v>63</v>
      </c>
      <c r="J7" s="11"/>
      <c r="K7" s="8" t="s">
        <v>9</v>
      </c>
      <c r="L7" s="34"/>
      <c r="M7" s="8" t="s">
        <v>11</v>
      </c>
      <c r="N7" s="34"/>
      <c r="O7" s="8" t="s">
        <v>61</v>
      </c>
      <c r="P7" s="34"/>
      <c r="Q7" s="8" t="s">
        <v>63</v>
      </c>
      <c r="R7" s="33"/>
    </row>
    <row r="8" spans="1:23" ht="21.75" customHeight="1" x14ac:dyDescent="0.2">
      <c r="A8" s="4" t="s">
        <v>27</v>
      </c>
      <c r="C8" s="10">
        <v>1342560</v>
      </c>
      <c r="D8" s="11"/>
      <c r="E8" s="10">
        <v>60924185976</v>
      </c>
      <c r="F8" s="11"/>
      <c r="G8" s="10">
        <v>60697650382</v>
      </c>
      <c r="H8" s="11"/>
      <c r="I8" s="23">
        <v>226535594</v>
      </c>
      <c r="J8" s="11"/>
      <c r="K8" s="10">
        <v>1342560</v>
      </c>
      <c r="L8" s="11"/>
      <c r="M8" s="10">
        <v>60924185976</v>
      </c>
      <c r="N8" s="11"/>
      <c r="O8" s="10">
        <v>60697650382</v>
      </c>
      <c r="P8" s="11"/>
      <c r="Q8" s="23">
        <v>226535594</v>
      </c>
      <c r="R8" s="32"/>
      <c r="T8" s="22"/>
      <c r="U8" s="22"/>
      <c r="V8" s="22"/>
      <c r="W8" s="22"/>
    </row>
    <row r="9" spans="1:23" ht="21.75" customHeight="1" x14ac:dyDescent="0.2">
      <c r="A9" s="5" t="s">
        <v>30</v>
      </c>
      <c r="C9" s="13">
        <v>2058313</v>
      </c>
      <c r="D9" s="11"/>
      <c r="E9" s="13">
        <v>78462764124</v>
      </c>
      <c r="F9" s="11"/>
      <c r="G9" s="13">
        <v>77189494164</v>
      </c>
      <c r="H9" s="11"/>
      <c r="I9" s="24">
        <v>1273269960</v>
      </c>
      <c r="J9" s="11"/>
      <c r="K9" s="13">
        <v>2058313</v>
      </c>
      <c r="L9" s="11"/>
      <c r="M9" s="13">
        <v>78462764124</v>
      </c>
      <c r="N9" s="11"/>
      <c r="O9" s="13">
        <v>77189494164</v>
      </c>
      <c r="P9" s="11"/>
      <c r="Q9" s="24">
        <v>1273269960</v>
      </c>
      <c r="R9" s="32"/>
      <c r="T9" s="22"/>
      <c r="U9" s="22"/>
      <c r="V9" s="22"/>
      <c r="W9" s="22"/>
    </row>
    <row r="10" spans="1:23" ht="21.75" customHeight="1" x14ac:dyDescent="0.2">
      <c r="A10" s="5" t="s">
        <v>26</v>
      </c>
      <c r="C10" s="13">
        <v>15378279</v>
      </c>
      <c r="D10" s="11"/>
      <c r="E10" s="13">
        <v>593835762442</v>
      </c>
      <c r="F10" s="11"/>
      <c r="G10" s="13">
        <v>571391882922</v>
      </c>
      <c r="H10" s="11"/>
      <c r="I10" s="24">
        <v>22443879520</v>
      </c>
      <c r="J10" s="11"/>
      <c r="K10" s="13">
        <v>15378279</v>
      </c>
      <c r="L10" s="11"/>
      <c r="M10" s="13">
        <v>593835762442</v>
      </c>
      <c r="N10" s="11"/>
      <c r="O10" s="13">
        <v>571391882922</v>
      </c>
      <c r="P10" s="11"/>
      <c r="Q10" s="24">
        <v>22443879520</v>
      </c>
      <c r="R10" s="32"/>
      <c r="T10" s="22"/>
      <c r="U10" s="22"/>
      <c r="V10" s="22"/>
      <c r="W10" s="22"/>
    </row>
    <row r="11" spans="1:23" ht="21.75" customHeight="1" x14ac:dyDescent="0.2">
      <c r="A11" s="5" t="s">
        <v>29</v>
      </c>
      <c r="C11" s="13">
        <v>16976427</v>
      </c>
      <c r="D11" s="11"/>
      <c r="E11" s="13">
        <v>635033554178</v>
      </c>
      <c r="F11" s="11"/>
      <c r="G11" s="13">
        <v>601740008290</v>
      </c>
      <c r="H11" s="11"/>
      <c r="I11" s="24">
        <v>33293545888</v>
      </c>
      <c r="J11" s="11"/>
      <c r="K11" s="13">
        <v>16976427</v>
      </c>
      <c r="L11" s="11"/>
      <c r="M11" s="13">
        <v>635033554178</v>
      </c>
      <c r="N11" s="11"/>
      <c r="O11" s="13">
        <v>601740008290</v>
      </c>
      <c r="P11" s="11"/>
      <c r="Q11" s="24">
        <v>33293545888</v>
      </c>
      <c r="R11" s="32"/>
      <c r="T11" s="22"/>
      <c r="U11" s="22"/>
      <c r="V11" s="22"/>
      <c r="W11" s="22"/>
    </row>
    <row r="12" spans="1:23" ht="21.75" customHeight="1" x14ac:dyDescent="0.2">
      <c r="A12" s="5" t="s">
        <v>15</v>
      </c>
      <c r="C12" s="13">
        <v>124254306</v>
      </c>
      <c r="D12" s="11"/>
      <c r="E12" s="13">
        <v>1186968383274</v>
      </c>
      <c r="F12" s="11"/>
      <c r="G12" s="13">
        <v>865953797947</v>
      </c>
      <c r="H12" s="11"/>
      <c r="I12" s="24">
        <v>321014585327</v>
      </c>
      <c r="J12" s="11"/>
      <c r="K12" s="13">
        <v>124254306</v>
      </c>
      <c r="L12" s="11"/>
      <c r="M12" s="13">
        <v>1186968383274</v>
      </c>
      <c r="N12" s="11"/>
      <c r="O12" s="13">
        <v>865953797947</v>
      </c>
      <c r="P12" s="11"/>
      <c r="Q12" s="24">
        <v>321014585327</v>
      </c>
      <c r="R12" s="32"/>
      <c r="T12" s="22"/>
      <c r="U12" s="22"/>
      <c r="V12" s="22"/>
      <c r="W12" s="22"/>
    </row>
    <row r="13" spans="1:23" ht="21.75" customHeight="1" x14ac:dyDescent="0.2">
      <c r="A13" s="5" t="s">
        <v>32</v>
      </c>
      <c r="C13" s="13">
        <v>13464593</v>
      </c>
      <c r="D13" s="11"/>
      <c r="E13" s="13">
        <v>245360077405</v>
      </c>
      <c r="F13" s="11"/>
      <c r="G13" s="13">
        <v>233406059126</v>
      </c>
      <c r="H13" s="11"/>
      <c r="I13" s="24">
        <v>11954018279</v>
      </c>
      <c r="J13" s="11"/>
      <c r="K13" s="13">
        <v>13464593</v>
      </c>
      <c r="L13" s="11"/>
      <c r="M13" s="13">
        <v>245360077405</v>
      </c>
      <c r="N13" s="11"/>
      <c r="O13" s="13">
        <v>233406059126</v>
      </c>
      <c r="P13" s="11"/>
      <c r="Q13" s="24">
        <v>11954018279</v>
      </c>
      <c r="R13" s="32"/>
      <c r="T13" s="22"/>
      <c r="U13" s="22"/>
      <c r="V13" s="22"/>
      <c r="W13" s="22"/>
    </row>
    <row r="14" spans="1:23" ht="21.75" customHeight="1" x14ac:dyDescent="0.2">
      <c r="A14" s="5" t="s">
        <v>18</v>
      </c>
      <c r="C14" s="13">
        <v>420285644</v>
      </c>
      <c r="D14" s="11"/>
      <c r="E14" s="13">
        <v>1579073013183</v>
      </c>
      <c r="F14" s="11"/>
      <c r="G14" s="13">
        <v>1405598377940</v>
      </c>
      <c r="H14" s="11"/>
      <c r="I14" s="24">
        <v>173474635243</v>
      </c>
      <c r="J14" s="11"/>
      <c r="K14" s="13">
        <v>420285644</v>
      </c>
      <c r="L14" s="11"/>
      <c r="M14" s="13">
        <v>1579073013183</v>
      </c>
      <c r="N14" s="11"/>
      <c r="O14" s="13">
        <v>1405598377940</v>
      </c>
      <c r="P14" s="11"/>
      <c r="Q14" s="24">
        <v>173474635243</v>
      </c>
      <c r="R14" s="32"/>
      <c r="T14" s="22"/>
      <c r="U14" s="22"/>
      <c r="V14" s="22"/>
      <c r="W14" s="22"/>
    </row>
    <row r="15" spans="1:23" ht="21.75" customHeight="1" x14ac:dyDescent="0.2">
      <c r="A15" s="5" t="s">
        <v>16</v>
      </c>
      <c r="C15" s="13">
        <v>237062628</v>
      </c>
      <c r="D15" s="11"/>
      <c r="E15" s="13">
        <v>698803258188</v>
      </c>
      <c r="F15" s="11"/>
      <c r="G15" s="13">
        <v>531564241143</v>
      </c>
      <c r="H15" s="11"/>
      <c r="I15" s="24">
        <v>167239017045</v>
      </c>
      <c r="J15" s="11"/>
      <c r="K15" s="13">
        <v>237062628</v>
      </c>
      <c r="L15" s="11"/>
      <c r="M15" s="13">
        <v>698803258188</v>
      </c>
      <c r="N15" s="11"/>
      <c r="O15" s="13">
        <v>531564241143</v>
      </c>
      <c r="P15" s="11"/>
      <c r="Q15" s="24">
        <v>167239017045</v>
      </c>
      <c r="R15" s="32"/>
      <c r="T15" s="22"/>
      <c r="U15" s="22"/>
      <c r="V15" s="22"/>
      <c r="W15" s="22"/>
    </row>
    <row r="16" spans="1:23" ht="21.75" customHeight="1" x14ac:dyDescent="0.2">
      <c r="A16" s="5" t="s">
        <v>25</v>
      </c>
      <c r="C16" s="13">
        <v>33670022</v>
      </c>
      <c r="D16" s="11"/>
      <c r="E16" s="13">
        <v>753883529612</v>
      </c>
      <c r="F16" s="11"/>
      <c r="G16" s="13">
        <v>753338448372</v>
      </c>
      <c r="H16" s="11"/>
      <c r="I16" s="24">
        <v>545081240</v>
      </c>
      <c r="J16" s="11"/>
      <c r="K16" s="13">
        <v>33670022</v>
      </c>
      <c r="L16" s="11"/>
      <c r="M16" s="13">
        <v>753883529612</v>
      </c>
      <c r="N16" s="11"/>
      <c r="O16" s="13">
        <v>753338448372</v>
      </c>
      <c r="P16" s="11"/>
      <c r="Q16" s="24">
        <v>545081240</v>
      </c>
      <c r="R16" s="32"/>
      <c r="T16" s="22"/>
      <c r="U16" s="22"/>
      <c r="V16" s="22"/>
      <c r="W16" s="22"/>
    </row>
    <row r="17" spans="1:23" ht="21.75" customHeight="1" x14ac:dyDescent="0.2">
      <c r="A17" s="5" t="s">
        <v>17</v>
      </c>
      <c r="C17" s="13">
        <v>162442297</v>
      </c>
      <c r="D17" s="11"/>
      <c r="E17" s="13">
        <v>226272464150</v>
      </c>
      <c r="F17" s="11"/>
      <c r="G17" s="13">
        <v>237049497765</v>
      </c>
      <c r="H17" s="11"/>
      <c r="I17" s="24">
        <v>-10777033614</v>
      </c>
      <c r="J17" s="11"/>
      <c r="K17" s="13">
        <v>162442297</v>
      </c>
      <c r="L17" s="11"/>
      <c r="M17" s="13">
        <v>226272464150</v>
      </c>
      <c r="N17" s="11"/>
      <c r="O17" s="13">
        <v>237049497765</v>
      </c>
      <c r="P17" s="11"/>
      <c r="Q17" s="24">
        <v>-10777033614</v>
      </c>
      <c r="R17" s="32"/>
      <c r="T17" s="22"/>
      <c r="U17" s="22"/>
      <c r="V17" s="22"/>
      <c r="W17" s="22"/>
    </row>
    <row r="18" spans="1:23" ht="21.75" customHeight="1" x14ac:dyDescent="0.2">
      <c r="A18" s="5" t="s">
        <v>31</v>
      </c>
      <c r="C18" s="13">
        <v>14164807</v>
      </c>
      <c r="D18" s="11"/>
      <c r="E18" s="13">
        <v>298286878765</v>
      </c>
      <c r="F18" s="11"/>
      <c r="G18" s="13">
        <v>290758975089</v>
      </c>
      <c r="H18" s="11"/>
      <c r="I18" s="24">
        <v>7527903676</v>
      </c>
      <c r="J18" s="11"/>
      <c r="K18" s="13">
        <v>14164807</v>
      </c>
      <c r="L18" s="11"/>
      <c r="M18" s="13">
        <v>298286878765</v>
      </c>
      <c r="N18" s="11"/>
      <c r="O18" s="13">
        <v>290758975089</v>
      </c>
      <c r="P18" s="11"/>
      <c r="Q18" s="24">
        <v>7527903676</v>
      </c>
      <c r="R18" s="32"/>
      <c r="T18" s="22"/>
      <c r="U18" s="22"/>
      <c r="V18" s="22"/>
      <c r="W18" s="22"/>
    </row>
    <row r="19" spans="1:23" ht="21.75" customHeight="1" x14ac:dyDescent="0.2">
      <c r="A19" s="6" t="s">
        <v>28</v>
      </c>
      <c r="C19" s="15">
        <v>7000000</v>
      </c>
      <c r="D19" s="11"/>
      <c r="E19" s="15">
        <v>74417548406</v>
      </c>
      <c r="F19" s="11"/>
      <c r="G19" s="15">
        <v>72388296968</v>
      </c>
      <c r="H19" s="11"/>
      <c r="I19" s="25">
        <v>2029251438</v>
      </c>
      <c r="J19" s="11"/>
      <c r="K19" s="15">
        <v>7000000</v>
      </c>
      <c r="L19" s="11"/>
      <c r="M19" s="15">
        <v>74417548406</v>
      </c>
      <c r="N19" s="11"/>
      <c r="O19" s="15">
        <v>72388296968</v>
      </c>
      <c r="P19" s="11"/>
      <c r="Q19" s="25">
        <v>2029251438</v>
      </c>
      <c r="R19" s="32"/>
      <c r="T19" s="22"/>
      <c r="U19" s="22"/>
      <c r="V19" s="22"/>
      <c r="W19" s="22"/>
    </row>
    <row r="20" spans="1:23" ht="21.75" customHeight="1" x14ac:dyDescent="0.2">
      <c r="A20" s="7" t="s">
        <v>19</v>
      </c>
      <c r="C20" s="17">
        <f>SUM(C8:C19)</f>
        <v>1048099876</v>
      </c>
      <c r="D20" s="11"/>
      <c r="E20" s="17">
        <f>SUM(E8:E19)</f>
        <v>6431321419703</v>
      </c>
      <c r="F20" s="11"/>
      <c r="G20" s="17">
        <f>SUM(G8:G19)</f>
        <v>5701076730108</v>
      </c>
      <c r="H20" s="11"/>
      <c r="I20" s="27">
        <f>SUM(I8:I19)</f>
        <v>730244689596</v>
      </c>
      <c r="J20" s="11"/>
      <c r="K20" s="17">
        <f>SUM(K8:K19)</f>
        <v>1048099876</v>
      </c>
      <c r="L20" s="11"/>
      <c r="M20" s="17">
        <f>SUM(M8:M19)</f>
        <v>6431321419703</v>
      </c>
      <c r="N20" s="11"/>
      <c r="O20" s="17">
        <f>SUM(O8:O19)</f>
        <v>5701076730108</v>
      </c>
      <c r="P20" s="11"/>
      <c r="Q20" s="27">
        <f>SUM(Q8:R19)</f>
        <v>730244689596</v>
      </c>
      <c r="R20" s="32"/>
      <c r="T20" s="22"/>
      <c r="U20" s="22"/>
      <c r="V20" s="22"/>
      <c r="W20" s="22"/>
    </row>
  </sheetData>
  <mergeCells count="7">
    <mergeCell ref="A1:Q1"/>
    <mergeCell ref="A2:R2"/>
    <mergeCell ref="A3:R3"/>
    <mergeCell ref="A5:R5"/>
    <mergeCell ref="A6:A7"/>
    <mergeCell ref="C6:I6"/>
    <mergeCell ref="K6:R6"/>
  </mergeCells>
  <pageMargins left="0.39" right="0.39" top="0.39" bottom="0.39" header="0" footer="0"/>
  <pageSetup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11</vt:i4>
      </vt:variant>
    </vt:vector>
  </HeadingPairs>
  <TitlesOfParts>
    <vt:vector size="22" baseType="lpstr">
      <vt:lpstr>صورت وضعیت</vt:lpstr>
      <vt:lpstr>سهام</vt:lpstr>
      <vt:lpstr>واحدهای صندوق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Ayda Azimi</cp:lastModifiedBy>
  <cp:lastPrinted>2026-10-31T07:01:51Z</cp:lastPrinted>
  <dcterms:created xsi:type="dcterms:W3CDTF">2026-10-25T08:13:44Z</dcterms:created>
  <dcterms:modified xsi:type="dcterms:W3CDTF">2026-10-31T08:01:58Z</dcterms:modified>
</cp:coreProperties>
</file>